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2345" firstSheet="1" activeTab="1"/>
  </bookViews>
  <sheets>
    <sheet name="ponuda2013" sheetId="1" r:id="rId1"/>
    <sheet name="uporaba2013kupovne" sheetId="2" r:id="rId2"/>
    <sheet name="uporaba2013bazicne" sheetId="3" r:id="rId3"/>
    <sheet name="uporaba2013domaca" sheetId="4" r:id="rId4"/>
    <sheet name="uporaba2013uvozna" sheetId="5" r:id="rId5"/>
    <sheet name="marze" sheetId="6" r:id="rId6"/>
    <sheet name="netoporezi" sheetId="7" r:id="rId7"/>
  </sheets>
  <calcPr calcId="145621"/>
</workbook>
</file>

<file path=xl/calcChain.xml><?xml version="1.0" encoding="utf-8"?>
<calcChain xmlns="http://schemas.openxmlformats.org/spreadsheetml/2006/main">
  <c r="CH73" i="7" l="1"/>
  <c r="CI73" i="7" s="1"/>
  <c r="CH72" i="7"/>
  <c r="CI72" i="7" s="1"/>
  <c r="CH71" i="7"/>
  <c r="CI71" i="7" s="1"/>
  <c r="CH70" i="7"/>
  <c r="CI70" i="7" s="1"/>
  <c r="CH69" i="7"/>
  <c r="CI69" i="7" s="1"/>
  <c r="CH68" i="7"/>
  <c r="CI68" i="7" s="1"/>
  <c r="CH67" i="7"/>
  <c r="CI67" i="7" s="1"/>
  <c r="CH66" i="7"/>
  <c r="CI66" i="7" s="1"/>
  <c r="CH65" i="7"/>
  <c r="CI65" i="7" s="1"/>
  <c r="CH64" i="7"/>
  <c r="CI64" i="7" s="1"/>
  <c r="CH63" i="7"/>
  <c r="CI63" i="7" s="1"/>
  <c r="CH62" i="7"/>
  <c r="CI62" i="7" s="1"/>
  <c r="CH61" i="7"/>
  <c r="CI61" i="7" s="1"/>
  <c r="CH60" i="7"/>
  <c r="CI60" i="7" s="1"/>
  <c r="CH59" i="7"/>
  <c r="CI59" i="7" s="1"/>
  <c r="CH58" i="7"/>
  <c r="CI58" i="7" s="1"/>
  <c r="CH57" i="7"/>
  <c r="CI57" i="7" s="1"/>
  <c r="CH56" i="7"/>
  <c r="CI56" i="7" s="1"/>
  <c r="CH55" i="7"/>
  <c r="CI55" i="7" s="1"/>
  <c r="CH54" i="7"/>
  <c r="CI54" i="7" s="1"/>
  <c r="CH53" i="7"/>
  <c r="CI53" i="7" s="1"/>
  <c r="CH52" i="7"/>
  <c r="CI52" i="7" s="1"/>
  <c r="CH51" i="7"/>
  <c r="CI51" i="7" s="1"/>
  <c r="CH50" i="7"/>
  <c r="CI50" i="7" s="1"/>
  <c r="CH49" i="7"/>
  <c r="CI49" i="7" s="1"/>
  <c r="CH48" i="7"/>
  <c r="CI48" i="7" s="1"/>
  <c r="CH47" i="7"/>
  <c r="CI47" i="7" s="1"/>
  <c r="CH46" i="7"/>
  <c r="CI46" i="7" s="1"/>
  <c r="CH45" i="7"/>
  <c r="CI45" i="7" s="1"/>
  <c r="CH44" i="7"/>
  <c r="CI44" i="7" s="1"/>
  <c r="CH43" i="7"/>
  <c r="CI43" i="7" s="1"/>
  <c r="CH42" i="7"/>
  <c r="CI42" i="7" s="1"/>
  <c r="CH41" i="7"/>
  <c r="CI41" i="7" s="1"/>
  <c r="CH40" i="7"/>
  <c r="CI40" i="7" s="1"/>
  <c r="CH39" i="7"/>
  <c r="CI39" i="7" s="1"/>
  <c r="CH38" i="7"/>
  <c r="CI38" i="7" s="1"/>
  <c r="CH37" i="7"/>
  <c r="CI37" i="7" s="1"/>
  <c r="CH36" i="7"/>
  <c r="CI36" i="7" s="1"/>
  <c r="CH35" i="7"/>
  <c r="CI35" i="7" s="1"/>
  <c r="CH34" i="7"/>
  <c r="CI34" i="7" s="1"/>
  <c r="CH33" i="7"/>
  <c r="CI33" i="7" s="1"/>
  <c r="CH32" i="7"/>
  <c r="CI32" i="7" s="1"/>
  <c r="CH31" i="7"/>
  <c r="CI31" i="7" s="1"/>
  <c r="CH30" i="7"/>
  <c r="CI30" i="7" s="1"/>
  <c r="CH29" i="7"/>
  <c r="CI29" i="7" s="1"/>
  <c r="CH28" i="7"/>
  <c r="CI28" i="7" s="1"/>
  <c r="CH27" i="7"/>
  <c r="CI27" i="7" s="1"/>
  <c r="CH26" i="7"/>
  <c r="CI26" i="7" s="1"/>
  <c r="CH25" i="7"/>
  <c r="CI25" i="7" s="1"/>
  <c r="CH24" i="7"/>
  <c r="CI24" i="7" s="1"/>
  <c r="CH23" i="7"/>
  <c r="CI23" i="7" s="1"/>
  <c r="CH22" i="7"/>
  <c r="CI22" i="7" s="1"/>
  <c r="CH21" i="7"/>
  <c r="CI21" i="7" s="1"/>
  <c r="CH20" i="7"/>
  <c r="CI20" i="7" s="1"/>
  <c r="CH19" i="7"/>
  <c r="CI19" i="7" s="1"/>
  <c r="CH18" i="7"/>
  <c r="CI18" i="7" s="1"/>
  <c r="CH17" i="7"/>
  <c r="CI17" i="7" s="1"/>
  <c r="CH16" i="7"/>
  <c r="CI16" i="7" s="1"/>
  <c r="CH15" i="7"/>
  <c r="CI15" i="7" s="1"/>
  <c r="CH14" i="7"/>
  <c r="CI14" i="7" s="1"/>
  <c r="CH13" i="7"/>
  <c r="CI13" i="7" s="1"/>
  <c r="CH12" i="7"/>
  <c r="CI12" i="7" s="1"/>
  <c r="CH11" i="7"/>
  <c r="CI11" i="7" s="1"/>
  <c r="CH10" i="7"/>
  <c r="CI10" i="7" s="1"/>
  <c r="CH9" i="7"/>
  <c r="CI9" i="7" s="1"/>
  <c r="CI8" i="7"/>
  <c r="CH8" i="7"/>
  <c r="CH73" i="6"/>
  <c r="CI73" i="6" s="1"/>
  <c r="CH72" i="6"/>
  <c r="CI72" i="6" s="1"/>
  <c r="CH71" i="6"/>
  <c r="CI71" i="6" s="1"/>
  <c r="CH70" i="6"/>
  <c r="CI70" i="6" s="1"/>
  <c r="CH69" i="6"/>
  <c r="CI69" i="6" s="1"/>
  <c r="CH68" i="6"/>
  <c r="CI68" i="6" s="1"/>
  <c r="CH67" i="6"/>
  <c r="CI67" i="6" s="1"/>
  <c r="CH66" i="6"/>
  <c r="CI66" i="6" s="1"/>
  <c r="CH65" i="6"/>
  <c r="CI65" i="6" s="1"/>
  <c r="CH64" i="6"/>
  <c r="CI64" i="6" s="1"/>
  <c r="CH63" i="6"/>
  <c r="CI63" i="6" s="1"/>
  <c r="CH62" i="6"/>
  <c r="CI62" i="6" s="1"/>
  <c r="CH61" i="6"/>
  <c r="CI61" i="6" s="1"/>
  <c r="CH60" i="6"/>
  <c r="CI60" i="6" s="1"/>
  <c r="CH59" i="6"/>
  <c r="CI59" i="6" s="1"/>
  <c r="CH58" i="6"/>
  <c r="CI58" i="6" s="1"/>
  <c r="CH57" i="6"/>
  <c r="CI57" i="6" s="1"/>
  <c r="CH56" i="6"/>
  <c r="CI56" i="6" s="1"/>
  <c r="CH55" i="6"/>
  <c r="CI55" i="6" s="1"/>
  <c r="CH54" i="6"/>
  <c r="CI54" i="6" s="1"/>
  <c r="CH53" i="6"/>
  <c r="CI53" i="6" s="1"/>
  <c r="CH52" i="6"/>
  <c r="CI52" i="6" s="1"/>
  <c r="CH51" i="6"/>
  <c r="CI51" i="6" s="1"/>
  <c r="CH50" i="6"/>
  <c r="CI50" i="6" s="1"/>
  <c r="CH49" i="6"/>
  <c r="CI49" i="6" s="1"/>
  <c r="CH48" i="6"/>
  <c r="CI48" i="6" s="1"/>
  <c r="CH47" i="6"/>
  <c r="CI47" i="6" s="1"/>
  <c r="CH46" i="6"/>
  <c r="CI46" i="6" s="1"/>
  <c r="CH45" i="6"/>
  <c r="CI45" i="6" s="1"/>
  <c r="CH44" i="6"/>
  <c r="CI44" i="6" s="1"/>
  <c r="CH43" i="6"/>
  <c r="CI43" i="6" s="1"/>
  <c r="CH42" i="6"/>
  <c r="CI42" i="6" s="1"/>
  <c r="CH41" i="6"/>
  <c r="CI41" i="6" s="1"/>
  <c r="CH40" i="6"/>
  <c r="CI40" i="6" s="1"/>
  <c r="CH39" i="6"/>
  <c r="CI39" i="6" s="1"/>
  <c r="CH38" i="6"/>
  <c r="CI38" i="6" s="1"/>
  <c r="CH37" i="6"/>
  <c r="CI37" i="6" s="1"/>
  <c r="CH36" i="6"/>
  <c r="CI36" i="6" s="1"/>
  <c r="CH35" i="6"/>
  <c r="CI35" i="6" s="1"/>
  <c r="CH34" i="6"/>
  <c r="CI34" i="6" s="1"/>
  <c r="CH33" i="6"/>
  <c r="CI33" i="6" s="1"/>
  <c r="CH32" i="6"/>
  <c r="CI32" i="6" s="1"/>
  <c r="CH31" i="6"/>
  <c r="CI31" i="6" s="1"/>
  <c r="CH30" i="6"/>
  <c r="CI30" i="6" s="1"/>
  <c r="CH29" i="6"/>
  <c r="CI29" i="6" s="1"/>
  <c r="CH28" i="6"/>
  <c r="CI28" i="6" s="1"/>
  <c r="CH27" i="6"/>
  <c r="CI27" i="6" s="1"/>
  <c r="CH26" i="6"/>
  <c r="CI26" i="6" s="1"/>
  <c r="CH25" i="6"/>
  <c r="CI25" i="6" s="1"/>
  <c r="CH24" i="6"/>
  <c r="CI24" i="6" s="1"/>
  <c r="CH23" i="6"/>
  <c r="CI23" i="6" s="1"/>
  <c r="CH22" i="6"/>
  <c r="CI22" i="6" s="1"/>
  <c r="CH21" i="6"/>
  <c r="CI21" i="6" s="1"/>
  <c r="CH20" i="6"/>
  <c r="CI20" i="6" s="1"/>
  <c r="CH19" i="6"/>
  <c r="CI19" i="6" s="1"/>
  <c r="CH18" i="6"/>
  <c r="CI18" i="6" s="1"/>
  <c r="CH17" i="6"/>
  <c r="CI17" i="6" s="1"/>
  <c r="CH16" i="6"/>
  <c r="CI16" i="6" s="1"/>
  <c r="CH15" i="6"/>
  <c r="CI15" i="6" s="1"/>
  <c r="CH14" i="6"/>
  <c r="CI14" i="6" s="1"/>
  <c r="CH13" i="6"/>
  <c r="CI13" i="6" s="1"/>
  <c r="CH12" i="6"/>
  <c r="CI12" i="6" s="1"/>
  <c r="CH11" i="6"/>
  <c r="CI11" i="6" s="1"/>
  <c r="CH10" i="6"/>
  <c r="CI10" i="6" s="1"/>
  <c r="CH9" i="6"/>
  <c r="CI9" i="6" s="1"/>
  <c r="CI8" i="6"/>
  <c r="CH8" i="6"/>
  <c r="CH73" i="5"/>
  <c r="CI73" i="5" s="1"/>
  <c r="CH72" i="5"/>
  <c r="CI72" i="5" s="1"/>
  <c r="CH71" i="5"/>
  <c r="CI71" i="5" s="1"/>
  <c r="CH70" i="5"/>
  <c r="CI70" i="5" s="1"/>
  <c r="CH69" i="5"/>
  <c r="CI69" i="5" s="1"/>
  <c r="CH68" i="5"/>
  <c r="CI68" i="5" s="1"/>
  <c r="CH67" i="5"/>
  <c r="CI67" i="5" s="1"/>
  <c r="CH66" i="5"/>
  <c r="CI66" i="5" s="1"/>
  <c r="CH65" i="5"/>
  <c r="CI65" i="5" s="1"/>
  <c r="CH64" i="5"/>
  <c r="CI64" i="5" s="1"/>
  <c r="CH63" i="5"/>
  <c r="CI63" i="5" s="1"/>
  <c r="CH62" i="5"/>
  <c r="CI62" i="5" s="1"/>
  <c r="CH61" i="5"/>
  <c r="CI61" i="5" s="1"/>
  <c r="CH60" i="5"/>
  <c r="CI60" i="5" s="1"/>
  <c r="CH59" i="5"/>
  <c r="CI59" i="5" s="1"/>
  <c r="CH58" i="5"/>
  <c r="CI58" i="5" s="1"/>
  <c r="CH57" i="5"/>
  <c r="CI57" i="5" s="1"/>
  <c r="CH56" i="5"/>
  <c r="CI56" i="5" s="1"/>
  <c r="CH55" i="5"/>
  <c r="CI55" i="5" s="1"/>
  <c r="CH54" i="5"/>
  <c r="CI54" i="5" s="1"/>
  <c r="CH53" i="5"/>
  <c r="CI53" i="5" s="1"/>
  <c r="CH52" i="5"/>
  <c r="CI52" i="5" s="1"/>
  <c r="CH51" i="5"/>
  <c r="CI51" i="5" s="1"/>
  <c r="CH50" i="5"/>
  <c r="CI50" i="5" s="1"/>
  <c r="CH49" i="5"/>
  <c r="CI49" i="5" s="1"/>
  <c r="CH48" i="5"/>
  <c r="CI48" i="5" s="1"/>
  <c r="CH47" i="5"/>
  <c r="CI47" i="5" s="1"/>
  <c r="CH46" i="5"/>
  <c r="CI46" i="5" s="1"/>
  <c r="CH45" i="5"/>
  <c r="CI45" i="5" s="1"/>
  <c r="CH44" i="5"/>
  <c r="CI44" i="5" s="1"/>
  <c r="CH43" i="5"/>
  <c r="CI43" i="5" s="1"/>
  <c r="CH42" i="5"/>
  <c r="CI42" i="5" s="1"/>
  <c r="CH41" i="5"/>
  <c r="CI41" i="5" s="1"/>
  <c r="CH40" i="5"/>
  <c r="CI40" i="5" s="1"/>
  <c r="CH39" i="5"/>
  <c r="CI39" i="5" s="1"/>
  <c r="CH38" i="5"/>
  <c r="CI38" i="5" s="1"/>
  <c r="CH37" i="5"/>
  <c r="CI37" i="5" s="1"/>
  <c r="CH36" i="5"/>
  <c r="CI36" i="5" s="1"/>
  <c r="CH35" i="5"/>
  <c r="CI35" i="5" s="1"/>
  <c r="CH34" i="5"/>
  <c r="CI34" i="5" s="1"/>
  <c r="CH33" i="5"/>
  <c r="CI33" i="5" s="1"/>
  <c r="CH32" i="5"/>
  <c r="CI32" i="5" s="1"/>
  <c r="CH31" i="5"/>
  <c r="CI31" i="5" s="1"/>
  <c r="CH30" i="5"/>
  <c r="CI30" i="5" s="1"/>
  <c r="CH29" i="5"/>
  <c r="CI29" i="5" s="1"/>
  <c r="CH28" i="5"/>
  <c r="CI28" i="5" s="1"/>
  <c r="CH27" i="5"/>
  <c r="CI27" i="5" s="1"/>
  <c r="CH26" i="5"/>
  <c r="CI26" i="5" s="1"/>
  <c r="CH25" i="5"/>
  <c r="CI25" i="5" s="1"/>
  <c r="CH24" i="5"/>
  <c r="CI24" i="5" s="1"/>
  <c r="CH23" i="5"/>
  <c r="CI23" i="5" s="1"/>
  <c r="CH22" i="5"/>
  <c r="CI22" i="5" s="1"/>
  <c r="CH21" i="5"/>
  <c r="CI21" i="5" s="1"/>
  <c r="CH20" i="5"/>
  <c r="CI20" i="5" s="1"/>
  <c r="CH19" i="5"/>
  <c r="CI19" i="5" s="1"/>
  <c r="CH18" i="5"/>
  <c r="CI18" i="5" s="1"/>
  <c r="CH17" i="5"/>
  <c r="CI17" i="5" s="1"/>
  <c r="CH16" i="5"/>
  <c r="CI16" i="5" s="1"/>
  <c r="CH15" i="5"/>
  <c r="CI15" i="5" s="1"/>
  <c r="CH14" i="5"/>
  <c r="CI14" i="5" s="1"/>
  <c r="CH13" i="5"/>
  <c r="CI13" i="5" s="1"/>
  <c r="CH12" i="5"/>
  <c r="CI12" i="5" s="1"/>
  <c r="CH11" i="5"/>
  <c r="CI11" i="5" s="1"/>
  <c r="CH10" i="5"/>
  <c r="CI10" i="5" s="1"/>
  <c r="CH9" i="5"/>
  <c r="CI9" i="5" s="1"/>
  <c r="CI8" i="5"/>
  <c r="CH8" i="5"/>
  <c r="CH73" i="4"/>
  <c r="CI73" i="4" s="1"/>
  <c r="CH72" i="4"/>
  <c r="CI72" i="4" s="1"/>
  <c r="CH71" i="4"/>
  <c r="CI71" i="4" s="1"/>
  <c r="CH70" i="4"/>
  <c r="CI70" i="4" s="1"/>
  <c r="CH69" i="4"/>
  <c r="CI69" i="4" s="1"/>
  <c r="CH68" i="4"/>
  <c r="CI68" i="4" s="1"/>
  <c r="CH67" i="4"/>
  <c r="CI67" i="4" s="1"/>
  <c r="CH66" i="4"/>
  <c r="CI66" i="4" s="1"/>
  <c r="CH65" i="4"/>
  <c r="CI65" i="4" s="1"/>
  <c r="CH64" i="4"/>
  <c r="CI64" i="4" s="1"/>
  <c r="CH63" i="4"/>
  <c r="CI63" i="4" s="1"/>
  <c r="CH62" i="4"/>
  <c r="CI62" i="4" s="1"/>
  <c r="CH61" i="4"/>
  <c r="CI61" i="4" s="1"/>
  <c r="CH60" i="4"/>
  <c r="CI60" i="4" s="1"/>
  <c r="CH59" i="4"/>
  <c r="CI59" i="4" s="1"/>
  <c r="CH58" i="4"/>
  <c r="CI58" i="4" s="1"/>
  <c r="CH57" i="4"/>
  <c r="CI57" i="4" s="1"/>
  <c r="CH56" i="4"/>
  <c r="CI56" i="4" s="1"/>
  <c r="CH55" i="4"/>
  <c r="CI55" i="4" s="1"/>
  <c r="CH54" i="4"/>
  <c r="CI54" i="4" s="1"/>
  <c r="CH53" i="4"/>
  <c r="CI53" i="4" s="1"/>
  <c r="CH52" i="4"/>
  <c r="CI52" i="4" s="1"/>
  <c r="CH51" i="4"/>
  <c r="CI51" i="4" s="1"/>
  <c r="CH50" i="4"/>
  <c r="CI50" i="4" s="1"/>
  <c r="CH49" i="4"/>
  <c r="CI49" i="4" s="1"/>
  <c r="CH48" i="4"/>
  <c r="CI48" i="4" s="1"/>
  <c r="CH47" i="4"/>
  <c r="CI47" i="4" s="1"/>
  <c r="CH46" i="4"/>
  <c r="CI46" i="4" s="1"/>
  <c r="CH45" i="4"/>
  <c r="CI45" i="4" s="1"/>
  <c r="CH44" i="4"/>
  <c r="CI44" i="4" s="1"/>
  <c r="CH43" i="4"/>
  <c r="CI43" i="4" s="1"/>
  <c r="CH42" i="4"/>
  <c r="CI42" i="4" s="1"/>
  <c r="CH41" i="4"/>
  <c r="CI41" i="4" s="1"/>
  <c r="CH40" i="4"/>
  <c r="CI40" i="4" s="1"/>
  <c r="CH39" i="4"/>
  <c r="CI39" i="4" s="1"/>
  <c r="CH38" i="4"/>
  <c r="CI38" i="4" s="1"/>
  <c r="CH37" i="4"/>
  <c r="CI37" i="4" s="1"/>
  <c r="CH36" i="4"/>
  <c r="CI36" i="4" s="1"/>
  <c r="CH35" i="4"/>
  <c r="CI35" i="4" s="1"/>
  <c r="CH34" i="4"/>
  <c r="CI34" i="4" s="1"/>
  <c r="CH33" i="4"/>
  <c r="CI33" i="4" s="1"/>
  <c r="CH32" i="4"/>
  <c r="CI32" i="4" s="1"/>
  <c r="CH31" i="4"/>
  <c r="CI31" i="4" s="1"/>
  <c r="CH30" i="4"/>
  <c r="CI30" i="4" s="1"/>
  <c r="CH29" i="4"/>
  <c r="CI29" i="4" s="1"/>
  <c r="CH28" i="4"/>
  <c r="CI28" i="4" s="1"/>
  <c r="CH27" i="4"/>
  <c r="CI27" i="4" s="1"/>
  <c r="CH26" i="4"/>
  <c r="CI26" i="4" s="1"/>
  <c r="CH25" i="4"/>
  <c r="CI25" i="4" s="1"/>
  <c r="CH24" i="4"/>
  <c r="CI24" i="4" s="1"/>
  <c r="CH23" i="4"/>
  <c r="CI23" i="4" s="1"/>
  <c r="CH22" i="4"/>
  <c r="CI22" i="4" s="1"/>
  <c r="CH21" i="4"/>
  <c r="CI21" i="4" s="1"/>
  <c r="CH20" i="4"/>
  <c r="CI20" i="4" s="1"/>
  <c r="CH19" i="4"/>
  <c r="CI19" i="4" s="1"/>
  <c r="CH18" i="4"/>
  <c r="CI18" i="4" s="1"/>
  <c r="CH17" i="4"/>
  <c r="CI17" i="4" s="1"/>
  <c r="CH16" i="4"/>
  <c r="CI16" i="4" s="1"/>
  <c r="CH15" i="4"/>
  <c r="CI15" i="4" s="1"/>
  <c r="CH14" i="4"/>
  <c r="CI14" i="4" s="1"/>
  <c r="CH13" i="4"/>
  <c r="CI13" i="4" s="1"/>
  <c r="CH12" i="4"/>
  <c r="CI12" i="4" s="1"/>
  <c r="CH11" i="4"/>
  <c r="CI11" i="4" s="1"/>
  <c r="CH10" i="4"/>
  <c r="CI10" i="4" s="1"/>
  <c r="CH9" i="4"/>
  <c r="CI9" i="4" s="1"/>
  <c r="CI8" i="4"/>
  <c r="CH8" i="4"/>
  <c r="CH76" i="4"/>
  <c r="CH73" i="2"/>
  <c r="CI73" i="2" s="1"/>
  <c r="CH72" i="2"/>
  <c r="CI72" i="2" s="1"/>
  <c r="CH71" i="2"/>
  <c r="CI71" i="2" s="1"/>
  <c r="CH70" i="2"/>
  <c r="CI70" i="2" s="1"/>
  <c r="CH69" i="2"/>
  <c r="CI69" i="2" s="1"/>
  <c r="CH68" i="2"/>
  <c r="CI68" i="2" s="1"/>
  <c r="CH67" i="2"/>
  <c r="CI67" i="2" s="1"/>
  <c r="CH66" i="2"/>
  <c r="CI66" i="2" s="1"/>
  <c r="CH65" i="2"/>
  <c r="CI65" i="2" s="1"/>
  <c r="CH64" i="2"/>
  <c r="CI64" i="2" s="1"/>
  <c r="CH63" i="2"/>
  <c r="CI63" i="2" s="1"/>
  <c r="CH62" i="2"/>
  <c r="CI62" i="2" s="1"/>
  <c r="CH61" i="2"/>
  <c r="CI61" i="2" s="1"/>
  <c r="CH60" i="2"/>
  <c r="CI60" i="2" s="1"/>
  <c r="CH59" i="2"/>
  <c r="CI59" i="2" s="1"/>
  <c r="CH58" i="2"/>
  <c r="CI58" i="2" s="1"/>
  <c r="CH57" i="2"/>
  <c r="CI57" i="2" s="1"/>
  <c r="CH56" i="2"/>
  <c r="CI56" i="2" s="1"/>
  <c r="CH55" i="2"/>
  <c r="CI55" i="2" s="1"/>
  <c r="CH54" i="2"/>
  <c r="CI54" i="2" s="1"/>
  <c r="CH53" i="2"/>
  <c r="CI53" i="2" s="1"/>
  <c r="CH52" i="2"/>
  <c r="CI52" i="2" s="1"/>
  <c r="CH51" i="2"/>
  <c r="CI51" i="2" s="1"/>
  <c r="CH50" i="2"/>
  <c r="CI50" i="2" s="1"/>
  <c r="CH49" i="2"/>
  <c r="CI49" i="2" s="1"/>
  <c r="CH48" i="2"/>
  <c r="CI48" i="2" s="1"/>
  <c r="CH47" i="2"/>
  <c r="CI47" i="2" s="1"/>
  <c r="CH46" i="2"/>
  <c r="CI46" i="2" s="1"/>
  <c r="CH45" i="2"/>
  <c r="CI45" i="2" s="1"/>
  <c r="CH44" i="2"/>
  <c r="CI44" i="2" s="1"/>
  <c r="CH43" i="2"/>
  <c r="CI43" i="2" s="1"/>
  <c r="CH42" i="2"/>
  <c r="CI42" i="2" s="1"/>
  <c r="CH41" i="2"/>
  <c r="CI41" i="2" s="1"/>
  <c r="CH40" i="2"/>
  <c r="CI40" i="2" s="1"/>
  <c r="CH39" i="2"/>
  <c r="CI39" i="2" s="1"/>
  <c r="CH38" i="2"/>
  <c r="CI38" i="2" s="1"/>
  <c r="CH37" i="2"/>
  <c r="CI37" i="2" s="1"/>
  <c r="CH36" i="2"/>
  <c r="CI36" i="2" s="1"/>
  <c r="CH35" i="2"/>
  <c r="CI35" i="2" s="1"/>
  <c r="CH34" i="2"/>
  <c r="CI34" i="2" s="1"/>
  <c r="CH33" i="2"/>
  <c r="CI33" i="2" s="1"/>
  <c r="CH32" i="2"/>
  <c r="CI32" i="2" s="1"/>
  <c r="CH31" i="2"/>
  <c r="CI31" i="2" s="1"/>
  <c r="CH30" i="2"/>
  <c r="CI30" i="2" s="1"/>
  <c r="CH29" i="2"/>
  <c r="CI29" i="2" s="1"/>
  <c r="CH28" i="2"/>
  <c r="CI28" i="2" s="1"/>
  <c r="CH27" i="2"/>
  <c r="CI27" i="2" s="1"/>
  <c r="CH26" i="2"/>
  <c r="CI26" i="2" s="1"/>
  <c r="CH25" i="2"/>
  <c r="CI25" i="2" s="1"/>
  <c r="CH24" i="2"/>
  <c r="CI24" i="2" s="1"/>
  <c r="CH23" i="2"/>
  <c r="CI23" i="2" s="1"/>
  <c r="CH22" i="2"/>
  <c r="CI22" i="2" s="1"/>
  <c r="CH21" i="2"/>
  <c r="CI21" i="2" s="1"/>
  <c r="CH20" i="2"/>
  <c r="CI20" i="2" s="1"/>
  <c r="CH19" i="2"/>
  <c r="CI19" i="2" s="1"/>
  <c r="CH18" i="2"/>
  <c r="CI18" i="2" s="1"/>
  <c r="CH17" i="2"/>
  <c r="CI17" i="2" s="1"/>
  <c r="CH16" i="2"/>
  <c r="CI16" i="2" s="1"/>
  <c r="CH15" i="2"/>
  <c r="CI15" i="2" s="1"/>
  <c r="CH14" i="2"/>
  <c r="CI14" i="2" s="1"/>
  <c r="CH13" i="2"/>
  <c r="CI13" i="2" s="1"/>
  <c r="CH12" i="2"/>
  <c r="CI12" i="2" s="1"/>
  <c r="CH11" i="2"/>
  <c r="CI11" i="2" s="1"/>
  <c r="CH10" i="2"/>
  <c r="CI10" i="2" s="1"/>
  <c r="CH9" i="2"/>
  <c r="CI9" i="2" s="1"/>
  <c r="CI8" i="2"/>
  <c r="CH8" i="2"/>
  <c r="CE72" i="6"/>
  <c r="CE71" i="6"/>
  <c r="CE70" i="6"/>
  <c r="CE69" i="6"/>
  <c r="CE68" i="6"/>
  <c r="CE67" i="6"/>
  <c r="CE66" i="6"/>
  <c r="CE65" i="6"/>
  <c r="CE64" i="6"/>
  <c r="CE63" i="6"/>
  <c r="CE62" i="6"/>
  <c r="CE61" i="6"/>
  <c r="CE60" i="6"/>
  <c r="CE59" i="6"/>
  <c r="CE58" i="6"/>
  <c r="CE57" i="6"/>
  <c r="CE56" i="6"/>
  <c r="CE55" i="6"/>
  <c r="CE54" i="6"/>
  <c r="CE53" i="6"/>
  <c r="CE52" i="6"/>
  <c r="CE51" i="6"/>
  <c r="CE50" i="6"/>
  <c r="CE49" i="6"/>
  <c r="CE48" i="6"/>
  <c r="CE47" i="6"/>
  <c r="CE46" i="6"/>
  <c r="CE45" i="6"/>
  <c r="CE44" i="6"/>
  <c r="CE43" i="6"/>
  <c r="CE42" i="6"/>
  <c r="CE41" i="6"/>
  <c r="CE40" i="6"/>
  <c r="CE39" i="6"/>
  <c r="CE38" i="6"/>
  <c r="CE37" i="6"/>
  <c r="CE36" i="6"/>
  <c r="CE35" i="6"/>
  <c r="CE34" i="6"/>
  <c r="CE33" i="6"/>
  <c r="CE32" i="6"/>
  <c r="CE31" i="6"/>
  <c r="CE30" i="6"/>
  <c r="CE29" i="6"/>
  <c r="CE28" i="6"/>
  <c r="CE27" i="6"/>
  <c r="CE26" i="6"/>
  <c r="CE25" i="6"/>
  <c r="CE24" i="6"/>
  <c r="CE23" i="6"/>
  <c r="CE22" i="6"/>
  <c r="CE21" i="6"/>
  <c r="CE20" i="6"/>
  <c r="CE19" i="6"/>
  <c r="CE18" i="6"/>
  <c r="CE17" i="6"/>
  <c r="CE16" i="6"/>
  <c r="CE15" i="6"/>
  <c r="CE14" i="6"/>
  <c r="CE13" i="6"/>
  <c r="CE12" i="6"/>
  <c r="CE11" i="6"/>
  <c r="CE10" i="6"/>
  <c r="CE9" i="6"/>
  <c r="CE8" i="6"/>
  <c r="CD76" i="4"/>
  <c r="CC76" i="4"/>
  <c r="CB76" i="4"/>
  <c r="CA76" i="4"/>
  <c r="CD75" i="4"/>
  <c r="BX76" i="4"/>
  <c r="BW76" i="4"/>
  <c r="BV76" i="4"/>
  <c r="BT76" i="4"/>
  <c r="BS76" i="4"/>
  <c r="BR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H73" i="3"/>
  <c r="CH72" i="3"/>
  <c r="CH71" i="3"/>
  <c r="CH70" i="3"/>
  <c r="CH69" i="3"/>
  <c r="CH68" i="3"/>
  <c r="CH67" i="3"/>
  <c r="CH66" i="3"/>
  <c r="CH65" i="3"/>
  <c r="CH64" i="3"/>
  <c r="CH63" i="3"/>
  <c r="CH62" i="3"/>
  <c r="CH61" i="3"/>
  <c r="CH60" i="3"/>
  <c r="CH59" i="3"/>
  <c r="CH58" i="3"/>
  <c r="CH57" i="3"/>
  <c r="CH56" i="3"/>
  <c r="CH55" i="3"/>
  <c r="CH54" i="3"/>
  <c r="CH53" i="3"/>
  <c r="CH52" i="3"/>
  <c r="CH51" i="3"/>
  <c r="CH50" i="3"/>
  <c r="CH49" i="3"/>
  <c r="CH48" i="3"/>
  <c r="CH47" i="3"/>
  <c r="CH46" i="3"/>
  <c r="CH45" i="3"/>
  <c r="CH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H31" i="3"/>
  <c r="CH30" i="3"/>
  <c r="CH29" i="3"/>
  <c r="CH28" i="3"/>
  <c r="CH27" i="3"/>
  <c r="CH26" i="3"/>
  <c r="CH25" i="3"/>
  <c r="CH24" i="3"/>
  <c r="CH23" i="3"/>
  <c r="CH22" i="3"/>
  <c r="CH21" i="3"/>
  <c r="CH20" i="3"/>
  <c r="CH19" i="3"/>
  <c r="CH18" i="3"/>
  <c r="CH17" i="3"/>
  <c r="CH16" i="3"/>
  <c r="CH15" i="3"/>
  <c r="CH14" i="3"/>
  <c r="CH13" i="3"/>
  <c r="CH12" i="3"/>
  <c r="CH11" i="3"/>
  <c r="CH10" i="3"/>
  <c r="CH9" i="3"/>
  <c r="CH8" i="3"/>
  <c r="CD76" i="3"/>
  <c r="CD77" i="3" s="1"/>
  <c r="CC76" i="3"/>
  <c r="CC77" i="3" s="1"/>
  <c r="CB76" i="3"/>
  <c r="CA76" i="3"/>
  <c r="BX76" i="3"/>
  <c r="BW76" i="3"/>
  <c r="BV76" i="3"/>
  <c r="BT76" i="3"/>
  <c r="BS76" i="3"/>
  <c r="BR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B77" i="4"/>
  <c r="CD77" i="4"/>
  <c r="CD73" i="4"/>
  <c r="CC73" i="4"/>
  <c r="CB73" i="4"/>
  <c r="CB77" i="3"/>
  <c r="CC73" i="3"/>
  <c r="CB73" i="3"/>
  <c r="CD73" i="2"/>
  <c r="CD77" i="2" s="1"/>
  <c r="CC73" i="2"/>
  <c r="CC77" i="2" s="1"/>
  <c r="CB73" i="2"/>
  <c r="CB77" i="2" s="1"/>
  <c r="CA73" i="2"/>
  <c r="CA77" i="2" s="1"/>
  <c r="CC77" i="4" l="1"/>
  <c r="CF72" i="6" l="1"/>
  <c r="CG72" i="6" s="1"/>
  <c r="CF71" i="6"/>
  <c r="CG71" i="6" s="1"/>
  <c r="CF70" i="6"/>
  <c r="CG70" i="6" s="1"/>
  <c r="CF69" i="6"/>
  <c r="CG69" i="6" s="1"/>
  <c r="CF68" i="6"/>
  <c r="CG68" i="6" s="1"/>
  <c r="CF67" i="6"/>
  <c r="CG67" i="6" s="1"/>
  <c r="CF66" i="6"/>
  <c r="CG66" i="6" s="1"/>
  <c r="CF65" i="6"/>
  <c r="CG65" i="6" s="1"/>
  <c r="CF64" i="6"/>
  <c r="CG64" i="6" s="1"/>
  <c r="CF63" i="6"/>
  <c r="CG63" i="6" s="1"/>
  <c r="CF62" i="6"/>
  <c r="CG62" i="6" s="1"/>
  <c r="CF61" i="6"/>
  <c r="CG61" i="6" s="1"/>
  <c r="CF60" i="6"/>
  <c r="CG60" i="6" s="1"/>
  <c r="CF59" i="6"/>
  <c r="CG59" i="6" s="1"/>
  <c r="CF58" i="6"/>
  <c r="CG58" i="6" s="1"/>
  <c r="CF57" i="6"/>
  <c r="CG57" i="6" s="1"/>
  <c r="CF56" i="6"/>
  <c r="CG56" i="6" s="1"/>
  <c r="CF55" i="6"/>
  <c r="CG55" i="6" s="1"/>
  <c r="CF54" i="6"/>
  <c r="CG54" i="6" s="1"/>
  <c r="CF53" i="6"/>
  <c r="CG53" i="6" s="1"/>
  <c r="CF52" i="6"/>
  <c r="CG52" i="6" s="1"/>
  <c r="CF51" i="6"/>
  <c r="CG51" i="6" s="1"/>
  <c r="CF50" i="6"/>
  <c r="CG50" i="6" s="1"/>
  <c r="CF49" i="6"/>
  <c r="CG49" i="6" s="1"/>
  <c r="CF48" i="6"/>
  <c r="CG48" i="6" s="1"/>
  <c r="CF47" i="6"/>
  <c r="CG47" i="6" s="1"/>
  <c r="CF46" i="6"/>
  <c r="CG46" i="6" s="1"/>
  <c r="CF45" i="6"/>
  <c r="CG45" i="6" s="1"/>
  <c r="CF44" i="6"/>
  <c r="CG44" i="6" s="1"/>
  <c r="CF43" i="6"/>
  <c r="CG43" i="6" s="1"/>
  <c r="CF42" i="6"/>
  <c r="CG42" i="6" s="1"/>
  <c r="CF41" i="6"/>
  <c r="CG41" i="6" s="1"/>
  <c r="CF34" i="6"/>
  <c r="CG34" i="6" s="1"/>
  <c r="CF33" i="6"/>
  <c r="CG33" i="6" s="1"/>
  <c r="CF32" i="6"/>
  <c r="CG32" i="6" s="1"/>
  <c r="CF31" i="6"/>
  <c r="CG31" i="6" s="1"/>
  <c r="CF30" i="6"/>
  <c r="CG30" i="6" s="1"/>
  <c r="CF29" i="6"/>
  <c r="CG29" i="6" s="1"/>
  <c r="CF28" i="6"/>
  <c r="CG28" i="6" s="1"/>
  <c r="CF27" i="6"/>
  <c r="CG27" i="6" s="1"/>
  <c r="CF26" i="6"/>
  <c r="CG26" i="6" s="1"/>
  <c r="CF25" i="6"/>
  <c r="CG25" i="6" s="1"/>
  <c r="CF24" i="6"/>
  <c r="CG24" i="6" s="1"/>
  <c r="CF23" i="6"/>
  <c r="CG23" i="6" s="1"/>
  <c r="CF22" i="6"/>
  <c r="CG22" i="6" s="1"/>
  <c r="CF21" i="6"/>
  <c r="CG21" i="6" s="1"/>
  <c r="CF20" i="6"/>
  <c r="CG20" i="6" s="1"/>
  <c r="CF19" i="6"/>
  <c r="CG19" i="6" s="1"/>
  <c r="CF18" i="6"/>
  <c r="CG18" i="6" s="1"/>
  <c r="CF17" i="6"/>
  <c r="CG17" i="6" s="1"/>
  <c r="CF16" i="6"/>
  <c r="CG16" i="6" s="1"/>
  <c r="CF15" i="6"/>
  <c r="CG15" i="6" s="1"/>
  <c r="CF14" i="6"/>
  <c r="CG14" i="6" s="1"/>
  <c r="CF13" i="6"/>
  <c r="CG13" i="6" s="1"/>
  <c r="CF12" i="6"/>
  <c r="CG12" i="6" s="1"/>
  <c r="CF11" i="6"/>
  <c r="CG11" i="6" s="1"/>
  <c r="CF10" i="6"/>
  <c r="CG10" i="6" s="1"/>
  <c r="CF9" i="6"/>
  <c r="CG9" i="6" s="1"/>
  <c r="CF8" i="6"/>
  <c r="CG8" i="6" s="1"/>
  <c r="BZ72" i="6"/>
  <c r="BZ71" i="6"/>
  <c r="BZ70" i="6"/>
  <c r="BZ69" i="6"/>
  <c r="BZ68" i="6"/>
  <c r="BZ67" i="6"/>
  <c r="BZ66" i="6"/>
  <c r="BZ65" i="6"/>
  <c r="BZ64" i="6"/>
  <c r="BZ63" i="6"/>
  <c r="BZ62" i="6"/>
  <c r="BZ61" i="6"/>
  <c r="BZ60" i="6"/>
  <c r="BZ59" i="6"/>
  <c r="BZ58" i="6"/>
  <c r="BZ57" i="6"/>
  <c r="BZ56" i="6"/>
  <c r="BZ55" i="6"/>
  <c r="BZ54" i="6"/>
  <c r="BZ53" i="6"/>
  <c r="BZ52" i="6"/>
  <c r="BZ51" i="6"/>
  <c r="BZ50" i="6"/>
  <c r="BZ49" i="6"/>
  <c r="BZ48" i="6"/>
  <c r="BZ47" i="6"/>
  <c r="BZ46" i="6"/>
  <c r="BZ45" i="6"/>
  <c r="BZ44" i="6"/>
  <c r="BZ43" i="6"/>
  <c r="BZ42" i="6"/>
  <c r="BZ41" i="6"/>
  <c r="BZ40" i="6"/>
  <c r="BZ39" i="6"/>
  <c r="BZ38" i="6"/>
  <c r="BZ37" i="6"/>
  <c r="BZ36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3" i="6"/>
  <c r="BZ22" i="6"/>
  <c r="BZ21" i="6"/>
  <c r="BZ20" i="6"/>
  <c r="BZ19" i="6"/>
  <c r="BZ18" i="6"/>
  <c r="BZ17" i="6"/>
  <c r="BZ16" i="6"/>
  <c r="BZ15" i="6"/>
  <c r="BZ14" i="6"/>
  <c r="BZ13" i="6"/>
  <c r="BZ12" i="6"/>
  <c r="BZ11" i="6"/>
  <c r="BZ10" i="6"/>
  <c r="BZ9" i="6"/>
  <c r="BZ8" i="6"/>
  <c r="BV37" i="6"/>
  <c r="BV37" i="4"/>
  <c r="BV37" i="3"/>
  <c r="BR37" i="4"/>
  <c r="BR37" i="3"/>
  <c r="BR43" i="4"/>
  <c r="BR37" i="6"/>
  <c r="CG73" i="7"/>
  <c r="CF73" i="7"/>
  <c r="CE73" i="7"/>
  <c r="BZ73" i="7"/>
  <c r="BY73" i="7"/>
  <c r="BX73" i="7"/>
  <c r="BV73" i="7"/>
  <c r="BU73" i="7"/>
  <c r="BT73" i="7"/>
  <c r="BS73" i="7"/>
  <c r="BR73" i="7"/>
  <c r="BQ73" i="7"/>
  <c r="AY73" i="7"/>
  <c r="AX73" i="7"/>
  <c r="AW73" i="7"/>
  <c r="AV73" i="7"/>
  <c r="AU73" i="7"/>
  <c r="AT73" i="7"/>
  <c r="AS73" i="7"/>
  <c r="CA73" i="6"/>
  <c r="BY73" i="6"/>
  <c r="BX73" i="6"/>
  <c r="BW73" i="6"/>
  <c r="BT73" i="6"/>
  <c r="BS73" i="6"/>
  <c r="CF40" i="6"/>
  <c r="CG40" i="6" s="1"/>
  <c r="BU40" i="6"/>
  <c r="CF39" i="6"/>
  <c r="CG39" i="6" s="1"/>
  <c r="BU39" i="6"/>
  <c r="CF38" i="6"/>
  <c r="BU38" i="6"/>
  <c r="CF37" i="6"/>
  <c r="CG37" i="6" s="1"/>
  <c r="BV73" i="6"/>
  <c r="BU37" i="6"/>
  <c r="BR73" i="6"/>
  <c r="CF36" i="6"/>
  <c r="BU36" i="6"/>
  <c r="BU73" i="6" s="1"/>
  <c r="CF35" i="6"/>
  <c r="CG35" i="6" s="1"/>
  <c r="BZ73" i="6"/>
  <c r="BU35" i="6"/>
  <c r="CA73" i="5"/>
  <c r="BX73" i="5"/>
  <c r="BW73" i="5"/>
  <c r="BV73" i="5"/>
  <c r="BV75" i="4" s="1"/>
  <c r="BT73" i="5"/>
  <c r="BS73" i="5"/>
  <c r="BR73" i="5"/>
  <c r="BR75" i="4" s="1"/>
  <c r="BP73" i="5"/>
  <c r="BP75" i="4" s="1"/>
  <c r="BO73" i="5"/>
  <c r="BN73" i="5"/>
  <c r="BM73" i="5"/>
  <c r="BM75" i="4" s="1"/>
  <c r="BL73" i="5"/>
  <c r="BL75" i="4" s="1"/>
  <c r="BK73" i="5"/>
  <c r="BJ73" i="5"/>
  <c r="BI73" i="5"/>
  <c r="BI75" i="4" s="1"/>
  <c r="BH73" i="5"/>
  <c r="BH75" i="4" s="1"/>
  <c r="BG73" i="5"/>
  <c r="BF73" i="5"/>
  <c r="BE73" i="5"/>
  <c r="BE75" i="4" s="1"/>
  <c r="BD73" i="5"/>
  <c r="BD75" i="4" s="1"/>
  <c r="BC73" i="5"/>
  <c r="BB73" i="5"/>
  <c r="BA73" i="5"/>
  <c r="BA75" i="4" s="1"/>
  <c r="AZ73" i="5"/>
  <c r="AZ75" i="4" s="1"/>
  <c r="AY73" i="5"/>
  <c r="AX73" i="5"/>
  <c r="AW73" i="5"/>
  <c r="AW75" i="4" s="1"/>
  <c r="AV73" i="5"/>
  <c r="AV75" i="4" s="1"/>
  <c r="AU73" i="5"/>
  <c r="AT73" i="5"/>
  <c r="AS73" i="5"/>
  <c r="AS75" i="4" s="1"/>
  <c r="AR73" i="5"/>
  <c r="AR75" i="4" s="1"/>
  <c r="AQ73" i="5"/>
  <c r="AP73" i="5"/>
  <c r="AO73" i="5"/>
  <c r="AO75" i="4" s="1"/>
  <c r="AN73" i="5"/>
  <c r="AN75" i="4" s="1"/>
  <c r="AM73" i="5"/>
  <c r="AL73" i="5"/>
  <c r="AK73" i="5"/>
  <c r="AK75" i="4" s="1"/>
  <c r="AJ73" i="5"/>
  <c r="AJ75" i="4" s="1"/>
  <c r="AI73" i="5"/>
  <c r="AH73" i="5"/>
  <c r="AG73" i="5"/>
  <c r="AG75" i="4" s="1"/>
  <c r="AF73" i="5"/>
  <c r="AF75" i="4" s="1"/>
  <c r="AE73" i="5"/>
  <c r="AD73" i="5"/>
  <c r="AC73" i="5"/>
  <c r="AC75" i="4" s="1"/>
  <c r="AB73" i="5"/>
  <c r="AB75" i="4" s="1"/>
  <c r="AA73" i="5"/>
  <c r="Z73" i="5"/>
  <c r="Y73" i="5"/>
  <c r="Y75" i="4" s="1"/>
  <c r="X73" i="5"/>
  <c r="X75" i="4" s="1"/>
  <c r="W73" i="5"/>
  <c r="V73" i="5"/>
  <c r="U73" i="5"/>
  <c r="U75" i="4" s="1"/>
  <c r="T73" i="5"/>
  <c r="T75" i="4" s="1"/>
  <c r="S73" i="5"/>
  <c r="R73" i="5"/>
  <c r="Q73" i="5"/>
  <c r="Q75" i="4" s="1"/>
  <c r="P73" i="5"/>
  <c r="P75" i="4" s="1"/>
  <c r="O73" i="5"/>
  <c r="N73" i="5"/>
  <c r="M73" i="5"/>
  <c r="M75" i="4" s="1"/>
  <c r="L73" i="5"/>
  <c r="L75" i="4" s="1"/>
  <c r="K73" i="5"/>
  <c r="J73" i="5"/>
  <c r="I73" i="5"/>
  <c r="I75" i="4" s="1"/>
  <c r="H73" i="5"/>
  <c r="H75" i="4" s="1"/>
  <c r="G73" i="5"/>
  <c r="F73" i="5"/>
  <c r="E73" i="5"/>
  <c r="E75" i="4" s="1"/>
  <c r="D73" i="5"/>
  <c r="D75" i="4" s="1"/>
  <c r="CE72" i="5"/>
  <c r="BY72" i="5"/>
  <c r="BU72" i="5"/>
  <c r="BQ72" i="5"/>
  <c r="CE71" i="5"/>
  <c r="BZ71" i="5"/>
  <c r="BY71" i="5"/>
  <c r="BU71" i="5"/>
  <c r="BQ71" i="5"/>
  <c r="CE70" i="5"/>
  <c r="BY70" i="5"/>
  <c r="BU70" i="5"/>
  <c r="BQ70" i="5"/>
  <c r="CE69" i="5"/>
  <c r="BY69" i="5"/>
  <c r="BU69" i="5"/>
  <c r="BQ69" i="5"/>
  <c r="CE68" i="5"/>
  <c r="BY68" i="5"/>
  <c r="BU68" i="5"/>
  <c r="BQ68" i="5"/>
  <c r="CE67" i="5"/>
  <c r="BY67" i="5"/>
  <c r="BU67" i="5"/>
  <c r="BQ67" i="5"/>
  <c r="CE66" i="5"/>
  <c r="BY66" i="5"/>
  <c r="BU66" i="5"/>
  <c r="BQ66" i="5"/>
  <c r="CE65" i="5"/>
  <c r="BY65" i="5"/>
  <c r="BU65" i="5"/>
  <c r="BQ65" i="5"/>
  <c r="CE64" i="5"/>
  <c r="BY64" i="5"/>
  <c r="BU64" i="5"/>
  <c r="BQ64" i="5"/>
  <c r="CE63" i="5"/>
  <c r="BZ63" i="5"/>
  <c r="BY63" i="5"/>
  <c r="BU63" i="5"/>
  <c r="BQ63" i="5"/>
  <c r="CE62" i="5"/>
  <c r="BY62" i="5"/>
  <c r="BU62" i="5"/>
  <c r="BQ62" i="5"/>
  <c r="CE61" i="5"/>
  <c r="BZ61" i="5"/>
  <c r="BY61" i="5"/>
  <c r="BU61" i="5"/>
  <c r="BQ61" i="5"/>
  <c r="CE60" i="5"/>
  <c r="BY60" i="5"/>
  <c r="BU60" i="5"/>
  <c r="BQ60" i="5"/>
  <c r="CE59" i="5"/>
  <c r="BY59" i="5"/>
  <c r="BU59" i="5"/>
  <c r="BQ59" i="5"/>
  <c r="CE58" i="5"/>
  <c r="BY58" i="5"/>
  <c r="BU58" i="5"/>
  <c r="BQ58" i="5"/>
  <c r="CE57" i="5"/>
  <c r="BZ57" i="5"/>
  <c r="BY57" i="5"/>
  <c r="BU57" i="5"/>
  <c r="BQ57" i="5"/>
  <c r="CE56" i="5"/>
  <c r="BY56" i="5"/>
  <c r="BU56" i="5"/>
  <c r="BQ56" i="5"/>
  <c r="CE55" i="5"/>
  <c r="BZ55" i="5"/>
  <c r="BY55" i="5"/>
  <c r="BU55" i="5"/>
  <c r="BQ55" i="5"/>
  <c r="CE54" i="5"/>
  <c r="BY54" i="5"/>
  <c r="BU54" i="5"/>
  <c r="BQ54" i="5"/>
  <c r="CE53" i="5"/>
  <c r="BZ53" i="5"/>
  <c r="BY53" i="5"/>
  <c r="BU53" i="5"/>
  <c r="BQ53" i="5"/>
  <c r="CE52" i="5"/>
  <c r="BY52" i="5"/>
  <c r="BU52" i="5"/>
  <c r="BQ52" i="5"/>
  <c r="CE51" i="5"/>
  <c r="BY51" i="5"/>
  <c r="BU51" i="5"/>
  <c r="BQ51" i="5"/>
  <c r="CE50" i="5"/>
  <c r="BY50" i="5"/>
  <c r="BU50" i="5"/>
  <c r="BQ50" i="5"/>
  <c r="CE49" i="5"/>
  <c r="BZ49" i="5"/>
  <c r="BY49" i="5"/>
  <c r="BU49" i="5"/>
  <c r="BQ49" i="5"/>
  <c r="CE48" i="5"/>
  <c r="BY48" i="5"/>
  <c r="BU48" i="5"/>
  <c r="BQ48" i="5"/>
  <c r="CE47" i="5"/>
  <c r="BZ47" i="5"/>
  <c r="BY47" i="5"/>
  <c r="BU47" i="5"/>
  <c r="BQ47" i="5"/>
  <c r="CE46" i="5"/>
  <c r="BY46" i="5"/>
  <c r="BU46" i="5"/>
  <c r="BQ46" i="5"/>
  <c r="CE45" i="5"/>
  <c r="BZ45" i="5"/>
  <c r="BY45" i="5"/>
  <c r="BU45" i="5"/>
  <c r="BQ45" i="5"/>
  <c r="CE44" i="5"/>
  <c r="BY44" i="5"/>
  <c r="BU44" i="5"/>
  <c r="BQ44" i="5"/>
  <c r="BY43" i="5"/>
  <c r="BU43" i="5"/>
  <c r="BQ43" i="5"/>
  <c r="CE42" i="5"/>
  <c r="BY42" i="5"/>
  <c r="BU42" i="5"/>
  <c r="BQ42" i="5"/>
  <c r="CE41" i="5"/>
  <c r="BY41" i="5"/>
  <c r="BU41" i="5"/>
  <c r="BQ41" i="5"/>
  <c r="CE40" i="5"/>
  <c r="BY40" i="5"/>
  <c r="BU40" i="5"/>
  <c r="BQ40" i="5"/>
  <c r="CE39" i="5"/>
  <c r="BY39" i="5"/>
  <c r="BU39" i="5"/>
  <c r="BQ39" i="5"/>
  <c r="CE38" i="5"/>
  <c r="BZ38" i="5"/>
  <c r="BY38" i="5"/>
  <c r="BU38" i="5"/>
  <c r="BQ38" i="5"/>
  <c r="CE37" i="5"/>
  <c r="BY37" i="5"/>
  <c r="BU37" i="5"/>
  <c r="BQ37" i="5"/>
  <c r="CE36" i="5"/>
  <c r="BZ36" i="5"/>
  <c r="BY36" i="5"/>
  <c r="BU36" i="5"/>
  <c r="BQ36" i="5"/>
  <c r="CE35" i="5"/>
  <c r="BY35" i="5"/>
  <c r="BU35" i="5"/>
  <c r="BQ35" i="5"/>
  <c r="CE34" i="5"/>
  <c r="BY34" i="5"/>
  <c r="BU34" i="5"/>
  <c r="BQ34" i="5"/>
  <c r="CE33" i="5"/>
  <c r="BY33" i="5"/>
  <c r="BU33" i="5"/>
  <c r="BQ33" i="5"/>
  <c r="CE32" i="5"/>
  <c r="BY32" i="5"/>
  <c r="BU32" i="5"/>
  <c r="BQ32" i="5"/>
  <c r="CE31" i="5"/>
  <c r="BY31" i="5"/>
  <c r="BU31" i="5"/>
  <c r="BQ31" i="5"/>
  <c r="CE30" i="5"/>
  <c r="BZ30" i="5"/>
  <c r="BY30" i="5"/>
  <c r="BU30" i="5"/>
  <c r="BQ30" i="5"/>
  <c r="CE29" i="5"/>
  <c r="BY29" i="5"/>
  <c r="BU29" i="5"/>
  <c r="BQ29" i="5"/>
  <c r="CE28" i="5"/>
  <c r="BZ28" i="5"/>
  <c r="BY28" i="5"/>
  <c r="BU28" i="5"/>
  <c r="BQ28" i="5"/>
  <c r="CE27" i="5"/>
  <c r="BY27" i="5"/>
  <c r="BU27" i="5"/>
  <c r="BQ27" i="5"/>
  <c r="CE26" i="5"/>
  <c r="BZ26" i="5"/>
  <c r="BY26" i="5"/>
  <c r="BU26" i="5"/>
  <c r="BQ26" i="5"/>
  <c r="CE25" i="5"/>
  <c r="BY25" i="5"/>
  <c r="BU25" i="5"/>
  <c r="BQ25" i="5"/>
  <c r="CE24" i="5"/>
  <c r="BY24" i="5"/>
  <c r="BU24" i="5"/>
  <c r="BQ24" i="5"/>
  <c r="CE23" i="5"/>
  <c r="BY23" i="5"/>
  <c r="BU23" i="5"/>
  <c r="BQ23" i="5"/>
  <c r="CE22" i="5"/>
  <c r="BY22" i="5"/>
  <c r="BU22" i="5"/>
  <c r="BQ22" i="5"/>
  <c r="CE21" i="5"/>
  <c r="BY21" i="5"/>
  <c r="BU21" i="5"/>
  <c r="BQ21" i="5"/>
  <c r="CE20" i="5"/>
  <c r="BZ20" i="5"/>
  <c r="BY20" i="5"/>
  <c r="BU20" i="5"/>
  <c r="BQ20" i="5"/>
  <c r="CE19" i="5"/>
  <c r="BY19" i="5"/>
  <c r="BU19" i="5"/>
  <c r="BQ19" i="5"/>
  <c r="CE18" i="5"/>
  <c r="BZ18" i="5"/>
  <c r="BY18" i="5"/>
  <c r="BU18" i="5"/>
  <c r="BQ18" i="5"/>
  <c r="CE17" i="5"/>
  <c r="BY17" i="5"/>
  <c r="BU17" i="5"/>
  <c r="BQ17" i="5"/>
  <c r="CE16" i="5"/>
  <c r="BY16" i="5"/>
  <c r="BU16" i="5"/>
  <c r="BQ16" i="5"/>
  <c r="CE15" i="5"/>
  <c r="BY15" i="5"/>
  <c r="BU15" i="5"/>
  <c r="BQ15" i="5"/>
  <c r="CE14" i="5"/>
  <c r="BY14" i="5"/>
  <c r="BU14" i="5"/>
  <c r="BQ14" i="5"/>
  <c r="CE13" i="5"/>
  <c r="BY13" i="5"/>
  <c r="BU13" i="5"/>
  <c r="BQ13" i="5"/>
  <c r="CE12" i="5"/>
  <c r="BZ12" i="5"/>
  <c r="BY12" i="5"/>
  <c r="BU12" i="5"/>
  <c r="BQ12" i="5"/>
  <c r="CE11" i="5"/>
  <c r="CF11" i="5" s="1"/>
  <c r="BY11" i="5"/>
  <c r="BZ11" i="5" s="1"/>
  <c r="BU11" i="5"/>
  <c r="BQ11" i="5"/>
  <c r="CE10" i="5"/>
  <c r="BZ10" i="5"/>
  <c r="BY10" i="5"/>
  <c r="BU10" i="5"/>
  <c r="BQ10" i="5"/>
  <c r="CE9" i="5"/>
  <c r="BY9" i="5"/>
  <c r="BZ9" i="5" s="1"/>
  <c r="BU9" i="5"/>
  <c r="BQ9" i="5"/>
  <c r="CE8" i="5"/>
  <c r="BY8" i="5"/>
  <c r="BU8" i="5"/>
  <c r="BQ8" i="5"/>
  <c r="BQ90" i="4"/>
  <c r="A90" i="4"/>
  <c r="BQ87" i="4"/>
  <c r="BQ84" i="4"/>
  <c r="BQ82" i="4"/>
  <c r="BQ81" i="4"/>
  <c r="BQ79" i="4"/>
  <c r="BM85" i="4"/>
  <c r="BI85" i="4"/>
  <c r="BE85" i="4"/>
  <c r="BA85" i="4"/>
  <c r="AW85" i="4"/>
  <c r="AS85" i="4"/>
  <c r="AO85" i="4"/>
  <c r="AK85" i="4"/>
  <c r="AG85" i="4"/>
  <c r="AC85" i="4"/>
  <c r="Y85" i="4"/>
  <c r="U85" i="4"/>
  <c r="Q85" i="4"/>
  <c r="M85" i="4"/>
  <c r="I85" i="4"/>
  <c r="H85" i="4"/>
  <c r="E85" i="4"/>
  <c r="D85" i="4"/>
  <c r="A77" i="4"/>
  <c r="BQ76" i="4"/>
  <c r="CA73" i="4"/>
  <c r="BX73" i="4"/>
  <c r="BW73" i="4"/>
  <c r="BV73" i="4"/>
  <c r="BV77" i="4" s="1"/>
  <c r="BT73" i="4"/>
  <c r="BS73" i="4"/>
  <c r="BR73" i="4"/>
  <c r="BP73" i="4"/>
  <c r="BO73" i="4"/>
  <c r="BN73" i="4"/>
  <c r="BM73" i="4"/>
  <c r="BM77" i="4" s="1"/>
  <c r="BL73" i="4"/>
  <c r="BK73" i="4"/>
  <c r="BJ73" i="4"/>
  <c r="BI73" i="4"/>
  <c r="BI77" i="4" s="1"/>
  <c r="BH73" i="4"/>
  <c r="BG73" i="4"/>
  <c r="BF73" i="4"/>
  <c r="BE73" i="4"/>
  <c r="BE77" i="4" s="1"/>
  <c r="BD73" i="4"/>
  <c r="BC73" i="4"/>
  <c r="BB73" i="4"/>
  <c r="BA73" i="4"/>
  <c r="BA77" i="4" s="1"/>
  <c r="AZ73" i="4"/>
  <c r="AY73" i="4"/>
  <c r="AX73" i="4"/>
  <c r="AW73" i="4"/>
  <c r="AW77" i="4" s="1"/>
  <c r="AV73" i="4"/>
  <c r="AU73" i="4"/>
  <c r="AT73" i="4"/>
  <c r="AS73" i="4"/>
  <c r="AS77" i="4" s="1"/>
  <c r="AR73" i="4"/>
  <c r="AQ73" i="4"/>
  <c r="AP73" i="4"/>
  <c r="AO73" i="4"/>
  <c r="AO77" i="4" s="1"/>
  <c r="AN73" i="4"/>
  <c r="AM73" i="4"/>
  <c r="AL73" i="4"/>
  <c r="AK73" i="4"/>
  <c r="AK77" i="4" s="1"/>
  <c r="AJ73" i="4"/>
  <c r="AI73" i="4"/>
  <c r="AH73" i="4"/>
  <c r="AG73" i="4"/>
  <c r="AG77" i="4" s="1"/>
  <c r="AF73" i="4"/>
  <c r="AE73" i="4"/>
  <c r="AD73" i="4"/>
  <c r="AC73" i="4"/>
  <c r="AC77" i="4" s="1"/>
  <c r="AB73" i="4"/>
  <c r="AA73" i="4"/>
  <c r="Z73" i="4"/>
  <c r="Y73" i="4"/>
  <c r="Y77" i="4" s="1"/>
  <c r="X73" i="4"/>
  <c r="W73" i="4"/>
  <c r="V73" i="4"/>
  <c r="U73" i="4"/>
  <c r="U77" i="4" s="1"/>
  <c r="T73" i="4"/>
  <c r="S73" i="4"/>
  <c r="R73" i="4"/>
  <c r="Q73" i="4"/>
  <c r="Q77" i="4" s="1"/>
  <c r="P73" i="4"/>
  <c r="O73" i="4"/>
  <c r="N73" i="4"/>
  <c r="M73" i="4"/>
  <c r="M77" i="4" s="1"/>
  <c r="L73" i="4"/>
  <c r="K73" i="4"/>
  <c r="J73" i="4"/>
  <c r="I73" i="4"/>
  <c r="I77" i="4" s="1"/>
  <c r="H73" i="4"/>
  <c r="G73" i="4"/>
  <c r="F73" i="4"/>
  <c r="E73" i="4"/>
  <c r="E77" i="4" s="1"/>
  <c r="D73" i="4"/>
  <c r="CE72" i="4"/>
  <c r="CF72" i="4" s="1"/>
  <c r="CG72" i="4" s="1"/>
  <c r="BZ72" i="4"/>
  <c r="BY72" i="4"/>
  <c r="BU72" i="4"/>
  <c r="BQ72" i="4"/>
  <c r="CE71" i="4"/>
  <c r="BY71" i="4"/>
  <c r="BZ71" i="4" s="1"/>
  <c r="BU71" i="4"/>
  <c r="BQ71" i="4"/>
  <c r="CE70" i="4"/>
  <c r="BY70" i="4"/>
  <c r="BZ70" i="4" s="1"/>
  <c r="BU70" i="4"/>
  <c r="BQ70" i="4"/>
  <c r="CE69" i="4"/>
  <c r="CF69" i="4" s="1"/>
  <c r="CG69" i="4" s="1"/>
  <c r="BZ69" i="4"/>
  <c r="BY69" i="4"/>
  <c r="BU69" i="4"/>
  <c r="BQ69" i="4"/>
  <c r="CE68" i="4"/>
  <c r="CF68" i="4" s="1"/>
  <c r="CG68" i="4" s="1"/>
  <c r="BZ68" i="4"/>
  <c r="BY68" i="4"/>
  <c r="BU68" i="4"/>
  <c r="BQ68" i="4"/>
  <c r="CE67" i="4"/>
  <c r="BY67" i="4"/>
  <c r="BZ67" i="4" s="1"/>
  <c r="CF67" i="4" s="1"/>
  <c r="CG67" i="4" s="1"/>
  <c r="BU67" i="4"/>
  <c r="BQ67" i="4"/>
  <c r="CE66" i="4"/>
  <c r="BY66" i="4"/>
  <c r="BZ66" i="4" s="1"/>
  <c r="CF66" i="4" s="1"/>
  <c r="CG66" i="4" s="1"/>
  <c r="BU66" i="4"/>
  <c r="BQ66" i="4"/>
  <c r="CE65" i="4"/>
  <c r="CF65" i="4" s="1"/>
  <c r="CG65" i="4" s="1"/>
  <c r="BZ65" i="4"/>
  <c r="BY65" i="4"/>
  <c r="BU65" i="4"/>
  <c r="BQ65" i="4"/>
  <c r="CE64" i="4"/>
  <c r="CF64" i="4" s="1"/>
  <c r="CG64" i="4" s="1"/>
  <c r="BZ64" i="4"/>
  <c r="BY64" i="4"/>
  <c r="BU64" i="4"/>
  <c r="BQ64" i="4"/>
  <c r="CE63" i="4"/>
  <c r="BY63" i="4"/>
  <c r="BZ63" i="4" s="1"/>
  <c r="BU63" i="4"/>
  <c r="BQ63" i="4"/>
  <c r="CE62" i="4"/>
  <c r="BY62" i="4"/>
  <c r="BZ62" i="4" s="1"/>
  <c r="BU62" i="4"/>
  <c r="BQ62" i="4"/>
  <c r="CE61" i="4"/>
  <c r="CF61" i="4" s="1"/>
  <c r="CG61" i="4" s="1"/>
  <c r="BZ61" i="4"/>
  <c r="BY61" i="4"/>
  <c r="BU61" i="4"/>
  <c r="BQ61" i="4"/>
  <c r="CE60" i="4"/>
  <c r="CF60" i="4" s="1"/>
  <c r="CG60" i="4" s="1"/>
  <c r="BZ60" i="4"/>
  <c r="BY60" i="4"/>
  <c r="BU60" i="4"/>
  <c r="BQ60" i="4"/>
  <c r="CE59" i="4"/>
  <c r="BY59" i="4"/>
  <c r="BZ59" i="4" s="1"/>
  <c r="CF59" i="4" s="1"/>
  <c r="CG59" i="4" s="1"/>
  <c r="BU59" i="4"/>
  <c r="BQ59" i="4"/>
  <c r="CE58" i="4"/>
  <c r="BY58" i="4"/>
  <c r="BZ58" i="4" s="1"/>
  <c r="BU58" i="4"/>
  <c r="BQ58" i="4"/>
  <c r="CE57" i="4"/>
  <c r="CF57" i="4" s="1"/>
  <c r="CG57" i="4" s="1"/>
  <c r="BZ57" i="4"/>
  <c r="BY57" i="4"/>
  <c r="BU57" i="4"/>
  <c r="BQ57" i="4"/>
  <c r="CE56" i="4"/>
  <c r="CF56" i="4" s="1"/>
  <c r="CG56" i="4" s="1"/>
  <c r="BZ56" i="4"/>
  <c r="BY56" i="4"/>
  <c r="BU56" i="4"/>
  <c r="BQ56" i="4"/>
  <c r="CE55" i="4"/>
  <c r="BY55" i="4"/>
  <c r="BZ55" i="4" s="1"/>
  <c r="BU55" i="4"/>
  <c r="BQ55" i="4"/>
  <c r="CE54" i="4"/>
  <c r="BY54" i="4"/>
  <c r="BZ54" i="4" s="1"/>
  <c r="BU54" i="4"/>
  <c r="BQ54" i="4"/>
  <c r="CE53" i="4"/>
  <c r="CF53" i="4" s="1"/>
  <c r="CG53" i="4" s="1"/>
  <c r="BZ53" i="4"/>
  <c r="BY53" i="4"/>
  <c r="BU53" i="4"/>
  <c r="BQ53" i="4"/>
  <c r="CE52" i="4"/>
  <c r="CF52" i="4" s="1"/>
  <c r="CG52" i="4" s="1"/>
  <c r="BZ52" i="4"/>
  <c r="BY52" i="4"/>
  <c r="BU52" i="4"/>
  <c r="BQ52" i="4"/>
  <c r="CE51" i="4"/>
  <c r="BY51" i="4"/>
  <c r="BZ51" i="4" s="1"/>
  <c r="CF51" i="4" s="1"/>
  <c r="CG51" i="4" s="1"/>
  <c r="BU51" i="4"/>
  <c r="BQ51" i="4"/>
  <c r="CE50" i="4"/>
  <c r="BY50" i="4"/>
  <c r="BZ50" i="4" s="1"/>
  <c r="CF50" i="4" s="1"/>
  <c r="CG50" i="4" s="1"/>
  <c r="BU50" i="4"/>
  <c r="BQ50" i="4"/>
  <c r="CE49" i="4"/>
  <c r="CF49" i="4" s="1"/>
  <c r="CG49" i="4" s="1"/>
  <c r="BZ49" i="4"/>
  <c r="BY49" i="4"/>
  <c r="BU49" i="4"/>
  <c r="BQ49" i="4"/>
  <c r="CE48" i="4"/>
  <c r="CF48" i="4" s="1"/>
  <c r="CG48" i="4" s="1"/>
  <c r="BZ48" i="4"/>
  <c r="BY48" i="4"/>
  <c r="BU48" i="4"/>
  <c r="BQ48" i="4"/>
  <c r="CE47" i="4"/>
  <c r="BY47" i="4"/>
  <c r="BZ47" i="4" s="1"/>
  <c r="BU47" i="4"/>
  <c r="BQ47" i="4"/>
  <c r="CE46" i="4"/>
  <c r="BY46" i="4"/>
  <c r="BZ46" i="4" s="1"/>
  <c r="BU46" i="4"/>
  <c r="BQ46" i="4"/>
  <c r="CE45" i="4"/>
  <c r="CF45" i="4" s="1"/>
  <c r="CG45" i="4" s="1"/>
  <c r="BZ45" i="4"/>
  <c r="BY45" i="4"/>
  <c r="BU45" i="4"/>
  <c r="BQ45" i="4"/>
  <c r="CE44" i="4"/>
  <c r="CF44" i="4" s="1"/>
  <c r="CG44" i="4" s="1"/>
  <c r="BZ44" i="4"/>
  <c r="BY44" i="4"/>
  <c r="BU44" i="4"/>
  <c r="BQ44" i="4"/>
  <c r="CE43" i="4"/>
  <c r="BY43" i="4"/>
  <c r="BZ43" i="4" s="1"/>
  <c r="BU43" i="4"/>
  <c r="BQ43" i="4"/>
  <c r="CE42" i="4"/>
  <c r="CF42" i="4" s="1"/>
  <c r="CG42" i="4" s="1"/>
  <c r="BY42" i="4"/>
  <c r="BZ42" i="4" s="1"/>
  <c r="BU42" i="4"/>
  <c r="BQ42" i="4"/>
  <c r="CE41" i="4"/>
  <c r="CF41" i="4" s="1"/>
  <c r="BZ41" i="4"/>
  <c r="BY41" i="4"/>
  <c r="BU41" i="4"/>
  <c r="BQ41" i="4"/>
  <c r="CE40" i="4"/>
  <c r="BY40" i="4"/>
  <c r="BZ40" i="4" s="1"/>
  <c r="BU40" i="4"/>
  <c r="BQ40" i="4"/>
  <c r="CF39" i="4"/>
  <c r="CG39" i="4" s="1"/>
  <c r="CE39" i="4"/>
  <c r="BY39" i="4"/>
  <c r="BZ39" i="4" s="1"/>
  <c r="BU39" i="4"/>
  <c r="BQ39" i="4"/>
  <c r="CE38" i="4"/>
  <c r="BY38" i="4"/>
  <c r="BZ38" i="4" s="1"/>
  <c r="BU38" i="4"/>
  <c r="BQ38" i="4"/>
  <c r="CE37" i="4"/>
  <c r="BZ37" i="4"/>
  <c r="BY37" i="4"/>
  <c r="BU37" i="4"/>
  <c r="BQ37" i="4"/>
  <c r="CE36" i="4"/>
  <c r="BZ36" i="4"/>
  <c r="BY36" i="4"/>
  <c r="BU36" i="4"/>
  <c r="BQ36" i="4"/>
  <c r="CE35" i="4"/>
  <c r="BZ35" i="4"/>
  <c r="CF35" i="4" s="1"/>
  <c r="CG35" i="4" s="1"/>
  <c r="BY35" i="4"/>
  <c r="BU35" i="4"/>
  <c r="BQ35" i="4"/>
  <c r="CE34" i="4"/>
  <c r="BY34" i="4"/>
  <c r="BZ34" i="4" s="1"/>
  <c r="BU34" i="4"/>
  <c r="BQ34" i="4"/>
  <c r="CE33" i="4"/>
  <c r="BZ33" i="4"/>
  <c r="BY33" i="4"/>
  <c r="BU33" i="4"/>
  <c r="BQ33" i="4"/>
  <c r="CE32" i="4"/>
  <c r="CF32" i="4" s="1"/>
  <c r="CG32" i="4" s="1"/>
  <c r="BZ32" i="4"/>
  <c r="BY32" i="4"/>
  <c r="BU32" i="4"/>
  <c r="BQ32" i="4"/>
  <c r="CE31" i="4"/>
  <c r="BZ31" i="4"/>
  <c r="BY31" i="4"/>
  <c r="BU31" i="4"/>
  <c r="BQ31" i="4"/>
  <c r="CE30" i="4"/>
  <c r="BY30" i="4"/>
  <c r="BZ30" i="4" s="1"/>
  <c r="CF30" i="4" s="1"/>
  <c r="CG30" i="4" s="1"/>
  <c r="BU30" i="4"/>
  <c r="BQ30" i="4"/>
  <c r="CE29" i="4"/>
  <c r="BZ29" i="4"/>
  <c r="BY29" i="4"/>
  <c r="BU29" i="4"/>
  <c r="CF29" i="4" s="1"/>
  <c r="CG29" i="4" s="1"/>
  <c r="BQ29" i="4"/>
  <c r="CE28" i="4"/>
  <c r="CF28" i="4" s="1"/>
  <c r="CG28" i="4" s="1"/>
  <c r="BZ28" i="4"/>
  <c r="BY28" i="4"/>
  <c r="BU28" i="4"/>
  <c r="BQ28" i="4"/>
  <c r="CE27" i="4"/>
  <c r="BZ27" i="4"/>
  <c r="BY27" i="4"/>
  <c r="BU27" i="4"/>
  <c r="BQ27" i="4"/>
  <c r="CE26" i="4"/>
  <c r="BY26" i="4"/>
  <c r="BZ26" i="4" s="1"/>
  <c r="BU26" i="4"/>
  <c r="BQ26" i="4"/>
  <c r="CE25" i="4"/>
  <c r="BZ25" i="4"/>
  <c r="BY25" i="4"/>
  <c r="BU25" i="4"/>
  <c r="CF25" i="4" s="1"/>
  <c r="CG25" i="4" s="1"/>
  <c r="BQ25" i="4"/>
  <c r="CE24" i="4"/>
  <c r="CF24" i="4" s="1"/>
  <c r="CG24" i="4" s="1"/>
  <c r="BZ24" i="4"/>
  <c r="BY24" i="4"/>
  <c r="BU24" i="4"/>
  <c r="BQ24" i="4"/>
  <c r="CE23" i="4"/>
  <c r="BZ23" i="4"/>
  <c r="BY23" i="4"/>
  <c r="BU23" i="4"/>
  <c r="BQ23" i="4"/>
  <c r="CE22" i="4"/>
  <c r="BY22" i="4"/>
  <c r="BZ22" i="4" s="1"/>
  <c r="BU22" i="4"/>
  <c r="BQ22" i="4"/>
  <c r="CE21" i="4"/>
  <c r="BZ21" i="4"/>
  <c r="BY21" i="4"/>
  <c r="BU21" i="4"/>
  <c r="CF21" i="4" s="1"/>
  <c r="CG21" i="4" s="1"/>
  <c r="BQ21" i="4"/>
  <c r="CE20" i="4"/>
  <c r="CF20" i="4" s="1"/>
  <c r="CG20" i="4" s="1"/>
  <c r="BZ20" i="4"/>
  <c r="BY20" i="4"/>
  <c r="BU20" i="4"/>
  <c r="BQ20" i="4"/>
  <c r="CE19" i="4"/>
  <c r="BZ19" i="4"/>
  <c r="CF19" i="4" s="1"/>
  <c r="CG19" i="4" s="1"/>
  <c r="BY19" i="4"/>
  <c r="BU19" i="4"/>
  <c r="BQ19" i="4"/>
  <c r="CE18" i="4"/>
  <c r="BY18" i="4"/>
  <c r="BZ18" i="4" s="1"/>
  <c r="BU18" i="4"/>
  <c r="BQ18" i="4"/>
  <c r="CE17" i="4"/>
  <c r="BZ17" i="4"/>
  <c r="BY17" i="4"/>
  <c r="BU17" i="4"/>
  <c r="BQ17" i="4"/>
  <c r="CE16" i="4"/>
  <c r="CF16" i="4" s="1"/>
  <c r="CG16" i="4" s="1"/>
  <c r="BZ16" i="4"/>
  <c r="BY16" i="4"/>
  <c r="BU16" i="4"/>
  <c r="BQ16" i="4"/>
  <c r="CE15" i="4"/>
  <c r="BZ15" i="4"/>
  <c r="BY15" i="4"/>
  <c r="BU15" i="4"/>
  <c r="BQ15" i="4"/>
  <c r="CE14" i="4"/>
  <c r="BY14" i="4"/>
  <c r="BZ14" i="4" s="1"/>
  <c r="CF14" i="4" s="1"/>
  <c r="CG14" i="4" s="1"/>
  <c r="BU14" i="4"/>
  <c r="BQ14" i="4"/>
  <c r="CE13" i="4"/>
  <c r="BZ13" i="4"/>
  <c r="BY13" i="4"/>
  <c r="BU13" i="4"/>
  <c r="CF13" i="4" s="1"/>
  <c r="CG13" i="4" s="1"/>
  <c r="BQ13" i="4"/>
  <c r="CE12" i="4"/>
  <c r="CF12" i="4" s="1"/>
  <c r="CG12" i="4" s="1"/>
  <c r="BZ12" i="4"/>
  <c r="BY12" i="4"/>
  <c r="BU12" i="4"/>
  <c r="BQ12" i="4"/>
  <c r="CE11" i="4"/>
  <c r="BZ11" i="4"/>
  <c r="BY11" i="4"/>
  <c r="BU11" i="4"/>
  <c r="BQ11" i="4"/>
  <c r="CE10" i="4"/>
  <c r="BY10" i="4"/>
  <c r="BZ10" i="4" s="1"/>
  <c r="BU10" i="4"/>
  <c r="BQ10" i="4"/>
  <c r="CE9" i="4"/>
  <c r="BZ9" i="4"/>
  <c r="BY9" i="4"/>
  <c r="BU9" i="4"/>
  <c r="CF9" i="4" s="1"/>
  <c r="CG9" i="4" s="1"/>
  <c r="BQ9" i="4"/>
  <c r="CE8" i="4"/>
  <c r="BZ8" i="4"/>
  <c r="BY8" i="4"/>
  <c r="BU8" i="4"/>
  <c r="BQ8" i="4"/>
  <c r="BQ73" i="4" s="1"/>
  <c r="BQ85" i="3"/>
  <c r="BP85" i="3"/>
  <c r="BP86" i="3" s="1"/>
  <c r="BO85" i="3"/>
  <c r="BO86" i="3" s="1"/>
  <c r="BN85" i="3"/>
  <c r="BN86" i="3" s="1"/>
  <c r="BM85" i="3"/>
  <c r="BM86" i="3" s="1"/>
  <c r="BL85" i="3"/>
  <c r="BL86" i="3" s="1"/>
  <c r="BK85" i="3"/>
  <c r="BK86" i="3" s="1"/>
  <c r="BJ85" i="3"/>
  <c r="BJ86" i="3" s="1"/>
  <c r="BI85" i="3"/>
  <c r="BI86" i="3" s="1"/>
  <c r="BH85" i="3"/>
  <c r="BH86" i="3" s="1"/>
  <c r="BG85" i="3"/>
  <c r="BG86" i="3" s="1"/>
  <c r="BF85" i="3"/>
  <c r="BF86" i="3" s="1"/>
  <c r="BE85" i="3"/>
  <c r="BE86" i="3" s="1"/>
  <c r="BD85" i="3"/>
  <c r="BD86" i="3" s="1"/>
  <c r="BC85" i="3"/>
  <c r="BC86" i="3" s="1"/>
  <c r="BB85" i="3"/>
  <c r="BB86" i="3" s="1"/>
  <c r="BA85" i="3"/>
  <c r="BA86" i="3" s="1"/>
  <c r="AZ85" i="3"/>
  <c r="AZ86" i="3" s="1"/>
  <c r="AY85" i="3"/>
  <c r="AY86" i="3" s="1"/>
  <c r="AX85" i="3"/>
  <c r="AX86" i="3" s="1"/>
  <c r="AW85" i="3"/>
  <c r="AW86" i="3" s="1"/>
  <c r="AV85" i="3"/>
  <c r="AV86" i="3" s="1"/>
  <c r="AU85" i="3"/>
  <c r="AU86" i="3" s="1"/>
  <c r="AT85" i="3"/>
  <c r="AT86" i="3" s="1"/>
  <c r="AS85" i="3"/>
  <c r="AS86" i="3" s="1"/>
  <c r="AR85" i="3"/>
  <c r="AR86" i="3" s="1"/>
  <c r="AQ85" i="3"/>
  <c r="AQ86" i="3" s="1"/>
  <c r="AP85" i="3"/>
  <c r="AP86" i="3" s="1"/>
  <c r="AO85" i="3"/>
  <c r="AO86" i="3" s="1"/>
  <c r="AN85" i="3"/>
  <c r="AN86" i="3" s="1"/>
  <c r="AM85" i="3"/>
  <c r="AM86" i="3" s="1"/>
  <c r="AL85" i="3"/>
  <c r="AL86" i="3" s="1"/>
  <c r="AK85" i="3"/>
  <c r="AK86" i="3" s="1"/>
  <c r="AJ85" i="3"/>
  <c r="AJ86" i="3" s="1"/>
  <c r="AI85" i="3"/>
  <c r="AI86" i="3" s="1"/>
  <c r="AH85" i="3"/>
  <c r="AH86" i="3" s="1"/>
  <c r="AG85" i="3"/>
  <c r="AG86" i="3" s="1"/>
  <c r="AF85" i="3"/>
  <c r="AF86" i="3" s="1"/>
  <c r="AE85" i="3"/>
  <c r="AE86" i="3" s="1"/>
  <c r="AD85" i="3"/>
  <c r="AD86" i="3" s="1"/>
  <c r="AC85" i="3"/>
  <c r="AC86" i="3" s="1"/>
  <c r="AB85" i="3"/>
  <c r="AB86" i="3" s="1"/>
  <c r="AA85" i="3"/>
  <c r="AA86" i="3" s="1"/>
  <c r="Z85" i="3"/>
  <c r="Z86" i="3" s="1"/>
  <c r="Y85" i="3"/>
  <c r="Y86" i="3" s="1"/>
  <c r="X85" i="3"/>
  <c r="X86" i="3" s="1"/>
  <c r="W85" i="3"/>
  <c r="W86" i="3" s="1"/>
  <c r="V85" i="3"/>
  <c r="V86" i="3" s="1"/>
  <c r="U85" i="3"/>
  <c r="U86" i="3" s="1"/>
  <c r="T85" i="3"/>
  <c r="T86" i="3" s="1"/>
  <c r="S85" i="3"/>
  <c r="S86" i="3" s="1"/>
  <c r="R85" i="3"/>
  <c r="R86" i="3" s="1"/>
  <c r="Q85" i="3"/>
  <c r="Q86" i="3" s="1"/>
  <c r="P85" i="3"/>
  <c r="P86" i="3" s="1"/>
  <c r="O85" i="3"/>
  <c r="O86" i="3" s="1"/>
  <c r="N85" i="3"/>
  <c r="N86" i="3" s="1"/>
  <c r="M85" i="3"/>
  <c r="M86" i="3" s="1"/>
  <c r="L85" i="3"/>
  <c r="L86" i="3" s="1"/>
  <c r="K85" i="3"/>
  <c r="K86" i="3" s="1"/>
  <c r="J85" i="3"/>
  <c r="J86" i="3" s="1"/>
  <c r="I85" i="3"/>
  <c r="I86" i="3" s="1"/>
  <c r="H85" i="3"/>
  <c r="H86" i="3" s="1"/>
  <c r="G85" i="3"/>
  <c r="G86" i="3" s="1"/>
  <c r="F85" i="3"/>
  <c r="F86" i="3" s="1"/>
  <c r="E85" i="3"/>
  <c r="E86" i="3" s="1"/>
  <c r="D85" i="3"/>
  <c r="D86" i="3" s="1"/>
  <c r="BW77" i="3"/>
  <c r="BT77" i="3"/>
  <c r="BS77" i="3"/>
  <c r="BR77" i="3"/>
  <c r="BU74" i="3"/>
  <c r="BQ74" i="3"/>
  <c r="CA73" i="3"/>
  <c r="BX73" i="3"/>
  <c r="BW73" i="3"/>
  <c r="BV73" i="3"/>
  <c r="BT73" i="3"/>
  <c r="BS73" i="3"/>
  <c r="BR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E72" i="3"/>
  <c r="BZ72" i="3"/>
  <c r="BY72" i="3"/>
  <c r="BU72" i="3"/>
  <c r="BQ72" i="3"/>
  <c r="CE71" i="3"/>
  <c r="BY71" i="3"/>
  <c r="BZ71" i="3" s="1"/>
  <c r="BU71" i="3"/>
  <c r="BQ71" i="3"/>
  <c r="CE70" i="3"/>
  <c r="BY70" i="3"/>
  <c r="BZ70" i="3" s="1"/>
  <c r="BU70" i="3"/>
  <c r="BQ70" i="3"/>
  <c r="CE69" i="3"/>
  <c r="CF69" i="3" s="1"/>
  <c r="CG69" i="3" s="1"/>
  <c r="CI69" i="3" s="1"/>
  <c r="BY69" i="3"/>
  <c r="BZ69" i="3" s="1"/>
  <c r="BU69" i="3"/>
  <c r="BQ69" i="3"/>
  <c r="CE68" i="3"/>
  <c r="BY68" i="3"/>
  <c r="BZ68" i="3" s="1"/>
  <c r="BU68" i="3"/>
  <c r="BQ68" i="3"/>
  <c r="CE67" i="3"/>
  <c r="BY67" i="3"/>
  <c r="BZ67" i="3" s="1"/>
  <c r="BU67" i="3"/>
  <c r="BQ67" i="3"/>
  <c r="CE66" i="3"/>
  <c r="BZ66" i="3"/>
  <c r="BY66" i="3"/>
  <c r="BU66" i="3"/>
  <c r="BQ66" i="3"/>
  <c r="CE65" i="3"/>
  <c r="BY65" i="3"/>
  <c r="BZ65" i="3" s="1"/>
  <c r="BU65" i="3"/>
  <c r="BQ65" i="3"/>
  <c r="CE64" i="3"/>
  <c r="BZ64" i="3"/>
  <c r="BY64" i="3"/>
  <c r="BU64" i="3"/>
  <c r="BQ64" i="3"/>
  <c r="CE63" i="3"/>
  <c r="BY63" i="3"/>
  <c r="BZ63" i="3" s="1"/>
  <c r="BU63" i="3"/>
  <c r="BQ63" i="3"/>
  <c r="CE62" i="3"/>
  <c r="BY62" i="3"/>
  <c r="BZ62" i="3" s="1"/>
  <c r="CF62" i="3" s="1"/>
  <c r="CG62" i="3" s="1"/>
  <c r="BU62" i="3"/>
  <c r="BQ62" i="3"/>
  <c r="CE61" i="3"/>
  <c r="CF61" i="3" s="1"/>
  <c r="CG61" i="3" s="1"/>
  <c r="BY61" i="3"/>
  <c r="BZ61" i="3" s="1"/>
  <c r="BU61" i="3"/>
  <c r="BQ61" i="3"/>
  <c r="CE60" i="3"/>
  <c r="BY60" i="3"/>
  <c r="BZ60" i="3" s="1"/>
  <c r="BU60" i="3"/>
  <c r="BQ60" i="3"/>
  <c r="CE59" i="3"/>
  <c r="BY59" i="3"/>
  <c r="BZ59" i="3" s="1"/>
  <c r="BU59" i="3"/>
  <c r="BQ59" i="3"/>
  <c r="CE58" i="3"/>
  <c r="BZ58" i="3"/>
  <c r="BY58" i="3"/>
  <c r="BU58" i="3"/>
  <c r="BQ58" i="3"/>
  <c r="CE57" i="3"/>
  <c r="BY57" i="3"/>
  <c r="BZ57" i="3" s="1"/>
  <c r="BU57" i="3"/>
  <c r="BQ57" i="3"/>
  <c r="CE56" i="3"/>
  <c r="BZ56" i="3"/>
  <c r="BY56" i="3"/>
  <c r="BU56" i="3"/>
  <c r="BQ56" i="3"/>
  <c r="CE55" i="3"/>
  <c r="BY55" i="3"/>
  <c r="BZ55" i="3" s="1"/>
  <c r="BU55" i="3"/>
  <c r="BQ55" i="3"/>
  <c r="CE54" i="3"/>
  <c r="BY54" i="3"/>
  <c r="BZ54" i="3" s="1"/>
  <c r="CF54" i="3" s="1"/>
  <c r="CG54" i="3" s="1"/>
  <c r="BU54" i="3"/>
  <c r="BQ54" i="3"/>
  <c r="CE53" i="3"/>
  <c r="CF53" i="3" s="1"/>
  <c r="CG53" i="3" s="1"/>
  <c r="CI53" i="3" s="1"/>
  <c r="BY53" i="3"/>
  <c r="BZ53" i="3" s="1"/>
  <c r="BU53" i="3"/>
  <c r="BQ53" i="3"/>
  <c r="CE52" i="3"/>
  <c r="BY52" i="3"/>
  <c r="BZ52" i="3" s="1"/>
  <c r="BU52" i="3"/>
  <c r="BQ52" i="3"/>
  <c r="CE51" i="3"/>
  <c r="BY51" i="3"/>
  <c r="BZ51" i="3" s="1"/>
  <c r="BU51" i="3"/>
  <c r="BQ51" i="3"/>
  <c r="CE50" i="3"/>
  <c r="BZ50" i="3"/>
  <c r="BY50" i="3"/>
  <c r="BU50" i="3"/>
  <c r="BQ50" i="3"/>
  <c r="CE49" i="3"/>
  <c r="BY49" i="3"/>
  <c r="BZ49" i="3" s="1"/>
  <c r="BU49" i="3"/>
  <c r="BQ49" i="3"/>
  <c r="CE48" i="3"/>
  <c r="BZ48" i="3"/>
  <c r="BY48" i="3"/>
  <c r="BU48" i="3"/>
  <c r="BQ48" i="3"/>
  <c r="CE47" i="3"/>
  <c r="BY47" i="3"/>
  <c r="BZ47" i="3" s="1"/>
  <c r="BU47" i="3"/>
  <c r="BQ47" i="3"/>
  <c r="CE46" i="3"/>
  <c r="BY46" i="3"/>
  <c r="BZ46" i="3" s="1"/>
  <c r="CF46" i="3" s="1"/>
  <c r="CG46" i="3" s="1"/>
  <c r="BU46" i="3"/>
  <c r="BQ46" i="3"/>
  <c r="CE45" i="3"/>
  <c r="CF45" i="3" s="1"/>
  <c r="CG45" i="3" s="1"/>
  <c r="BY45" i="3"/>
  <c r="BZ45" i="3" s="1"/>
  <c r="BU45" i="3"/>
  <c r="BQ45" i="3"/>
  <c r="CE44" i="3"/>
  <c r="BY44" i="3"/>
  <c r="BZ44" i="3" s="1"/>
  <c r="BU44" i="3"/>
  <c r="BQ44" i="3"/>
  <c r="CE43" i="3"/>
  <c r="BY43" i="3"/>
  <c r="BZ43" i="3" s="1"/>
  <c r="BU43" i="3"/>
  <c r="BQ43" i="3"/>
  <c r="CE42" i="3"/>
  <c r="BZ42" i="3"/>
  <c r="BY42" i="3"/>
  <c r="BU42" i="3"/>
  <c r="BQ42" i="3"/>
  <c r="CE41" i="3"/>
  <c r="BY41" i="3"/>
  <c r="BZ41" i="3" s="1"/>
  <c r="BU41" i="3"/>
  <c r="BQ41" i="3"/>
  <c r="CE40" i="3"/>
  <c r="BZ40" i="3"/>
  <c r="BY40" i="3"/>
  <c r="BU40" i="3"/>
  <c r="BQ40" i="3"/>
  <c r="CE39" i="3"/>
  <c r="BY39" i="3"/>
  <c r="BZ39" i="3" s="1"/>
  <c r="BU39" i="3"/>
  <c r="BQ39" i="3"/>
  <c r="CE38" i="3"/>
  <c r="BY38" i="3"/>
  <c r="BZ38" i="3" s="1"/>
  <c r="CF38" i="3" s="1"/>
  <c r="CG38" i="3" s="1"/>
  <c r="BU38" i="3"/>
  <c r="BQ38" i="3"/>
  <c r="CE37" i="3"/>
  <c r="BY37" i="3"/>
  <c r="BZ37" i="3" s="1"/>
  <c r="BU37" i="3"/>
  <c r="BQ37" i="3"/>
  <c r="CE36" i="3"/>
  <c r="BY36" i="3"/>
  <c r="BZ36" i="3" s="1"/>
  <c r="BU36" i="3"/>
  <c r="BQ36" i="3"/>
  <c r="CE35" i="3"/>
  <c r="BY35" i="3"/>
  <c r="BZ35" i="3" s="1"/>
  <c r="BU35" i="3"/>
  <c r="BQ35" i="3"/>
  <c r="CE34" i="3"/>
  <c r="BZ34" i="3"/>
  <c r="BY34" i="3"/>
  <c r="BU34" i="3"/>
  <c r="BQ34" i="3"/>
  <c r="CE33" i="3"/>
  <c r="BY33" i="3"/>
  <c r="BZ33" i="3" s="1"/>
  <c r="BU33" i="3"/>
  <c r="BQ33" i="3"/>
  <c r="CE32" i="3"/>
  <c r="BZ32" i="3"/>
  <c r="BY32" i="3"/>
  <c r="BU32" i="3"/>
  <c r="BQ32" i="3"/>
  <c r="CE31" i="3"/>
  <c r="BY31" i="3"/>
  <c r="BZ31" i="3" s="1"/>
  <c r="BU31" i="3"/>
  <c r="BQ31" i="3"/>
  <c r="CE30" i="3"/>
  <c r="BY30" i="3"/>
  <c r="BZ30" i="3" s="1"/>
  <c r="CF30" i="3" s="1"/>
  <c r="CG30" i="3" s="1"/>
  <c r="BU30" i="3"/>
  <c r="BQ30" i="3"/>
  <c r="CE29" i="3"/>
  <c r="CF29" i="3" s="1"/>
  <c r="CG29" i="3" s="1"/>
  <c r="BY29" i="3"/>
  <c r="BZ29" i="3" s="1"/>
  <c r="BU29" i="3"/>
  <c r="BQ29" i="3"/>
  <c r="CE28" i="3"/>
  <c r="BY28" i="3"/>
  <c r="BZ28" i="3" s="1"/>
  <c r="BU28" i="3"/>
  <c r="BQ28" i="3"/>
  <c r="CE27" i="3"/>
  <c r="BZ27" i="3"/>
  <c r="BY27" i="3"/>
  <c r="BU27" i="3"/>
  <c r="BQ27" i="3"/>
  <c r="CE26" i="3"/>
  <c r="BY26" i="3"/>
  <c r="BZ26" i="3" s="1"/>
  <c r="BU26" i="3"/>
  <c r="BQ26" i="3"/>
  <c r="CE25" i="3"/>
  <c r="BY25" i="3"/>
  <c r="BZ25" i="3" s="1"/>
  <c r="CF25" i="3" s="1"/>
  <c r="CG25" i="3" s="1"/>
  <c r="BU25" i="3"/>
  <c r="BQ25" i="3"/>
  <c r="CE24" i="3"/>
  <c r="CF24" i="3" s="1"/>
  <c r="BZ24" i="3"/>
  <c r="BY24" i="3"/>
  <c r="BU24" i="3"/>
  <c r="BQ24" i="3"/>
  <c r="CE23" i="3"/>
  <c r="BY23" i="3"/>
  <c r="BZ23" i="3" s="1"/>
  <c r="BU23" i="3"/>
  <c r="BQ23" i="3"/>
  <c r="CE22" i="3"/>
  <c r="BY22" i="3"/>
  <c r="BZ22" i="3" s="1"/>
  <c r="BU22" i="3"/>
  <c r="BQ22" i="3"/>
  <c r="CE21" i="3"/>
  <c r="BY21" i="3"/>
  <c r="BZ21" i="3" s="1"/>
  <c r="BU21" i="3"/>
  <c r="BQ21" i="3"/>
  <c r="CE20" i="3"/>
  <c r="BZ20" i="3"/>
  <c r="BY20" i="3"/>
  <c r="BU20" i="3"/>
  <c r="BQ20" i="3"/>
  <c r="CE19" i="3"/>
  <c r="BY19" i="3"/>
  <c r="BZ19" i="3" s="1"/>
  <c r="BU19" i="3"/>
  <c r="BQ19" i="3"/>
  <c r="CE18" i="3"/>
  <c r="BY18" i="3"/>
  <c r="BZ18" i="3" s="1"/>
  <c r="BU18" i="3"/>
  <c r="BQ18" i="3"/>
  <c r="CE17" i="3"/>
  <c r="BZ17" i="3"/>
  <c r="BY17" i="3"/>
  <c r="BU17" i="3"/>
  <c r="BQ17" i="3"/>
  <c r="CE16" i="3"/>
  <c r="BY16" i="3"/>
  <c r="BZ16" i="3" s="1"/>
  <c r="BU16" i="3"/>
  <c r="BQ16" i="3"/>
  <c r="CE15" i="3"/>
  <c r="BZ15" i="3"/>
  <c r="BY15" i="3"/>
  <c r="BU15" i="3"/>
  <c r="BQ15" i="3"/>
  <c r="CE14" i="3"/>
  <c r="BY14" i="3"/>
  <c r="BZ14" i="3" s="1"/>
  <c r="BU14" i="3"/>
  <c r="BQ14" i="3"/>
  <c r="CE13" i="3"/>
  <c r="BZ13" i="3"/>
  <c r="CF13" i="3" s="1"/>
  <c r="CG13" i="3" s="1"/>
  <c r="BY13" i="3"/>
  <c r="BU13" i="3"/>
  <c r="BQ13" i="3"/>
  <c r="CE12" i="3"/>
  <c r="BY12" i="3"/>
  <c r="BZ12" i="3" s="1"/>
  <c r="BU12" i="3"/>
  <c r="BQ12" i="3"/>
  <c r="CE11" i="3"/>
  <c r="BZ11" i="3"/>
  <c r="BY11" i="3"/>
  <c r="BU11" i="3"/>
  <c r="BQ11" i="3"/>
  <c r="CE10" i="3"/>
  <c r="BY10" i="3"/>
  <c r="BZ10" i="3" s="1"/>
  <c r="BU10" i="3"/>
  <c r="BQ10" i="3"/>
  <c r="CE9" i="3"/>
  <c r="BY9" i="3"/>
  <c r="BZ9" i="3" s="1"/>
  <c r="CF9" i="3" s="1"/>
  <c r="CG9" i="3" s="1"/>
  <c r="BU9" i="3"/>
  <c r="BQ9" i="3"/>
  <c r="CE8" i="3"/>
  <c r="BZ8" i="3"/>
  <c r="BY8" i="3"/>
  <c r="BU8" i="3"/>
  <c r="BQ8" i="3"/>
  <c r="BQ73" i="3" s="1"/>
  <c r="BQ90" i="2"/>
  <c r="A90" i="2"/>
  <c r="BP85" i="2"/>
  <c r="BP87" i="2" s="1"/>
  <c r="BO85" i="2"/>
  <c r="BO87" i="2" s="1"/>
  <c r="BN85" i="2"/>
  <c r="BN87" i="2" s="1"/>
  <c r="BM85" i="2"/>
  <c r="BM87" i="2" s="1"/>
  <c r="BL85" i="2"/>
  <c r="BL87" i="2" s="1"/>
  <c r="BK85" i="2"/>
  <c r="BK87" i="2" s="1"/>
  <c r="BJ85" i="2"/>
  <c r="BJ87" i="2" s="1"/>
  <c r="BI85" i="2"/>
  <c r="BI87" i="2" s="1"/>
  <c r="BH85" i="2"/>
  <c r="BH87" i="2" s="1"/>
  <c r="BG85" i="2"/>
  <c r="BG87" i="2" s="1"/>
  <c r="BF85" i="2"/>
  <c r="BF87" i="2" s="1"/>
  <c r="BE85" i="2"/>
  <c r="BE87" i="2" s="1"/>
  <c r="BD85" i="2"/>
  <c r="BD87" i="2" s="1"/>
  <c r="BC85" i="2"/>
  <c r="BC87" i="2" s="1"/>
  <c r="BB85" i="2"/>
  <c r="BB87" i="2" s="1"/>
  <c r="BA85" i="2"/>
  <c r="BA87" i="2" s="1"/>
  <c r="AZ85" i="2"/>
  <c r="AZ87" i="2" s="1"/>
  <c r="AY85" i="2"/>
  <c r="AY87" i="2" s="1"/>
  <c r="AX85" i="2"/>
  <c r="AX87" i="2" s="1"/>
  <c r="AW85" i="2"/>
  <c r="AW87" i="2" s="1"/>
  <c r="AV85" i="2"/>
  <c r="AV87" i="2" s="1"/>
  <c r="AU85" i="2"/>
  <c r="AU87" i="2" s="1"/>
  <c r="AT85" i="2"/>
  <c r="AT87" i="2" s="1"/>
  <c r="AS85" i="2"/>
  <c r="AS87" i="2" s="1"/>
  <c r="AR85" i="2"/>
  <c r="AR87" i="2" s="1"/>
  <c r="AQ85" i="2"/>
  <c r="AQ87" i="2" s="1"/>
  <c r="AP85" i="2"/>
  <c r="AP87" i="2" s="1"/>
  <c r="AO85" i="2"/>
  <c r="AO87" i="2" s="1"/>
  <c r="AN85" i="2"/>
  <c r="AN87" i="2" s="1"/>
  <c r="AM85" i="2"/>
  <c r="AM87" i="2" s="1"/>
  <c r="AL85" i="2"/>
  <c r="AL87" i="2" s="1"/>
  <c r="AK85" i="2"/>
  <c r="AK87" i="2" s="1"/>
  <c r="AJ85" i="2"/>
  <c r="AJ87" i="2" s="1"/>
  <c r="AI85" i="2"/>
  <c r="AI87" i="2" s="1"/>
  <c r="AH85" i="2"/>
  <c r="AH87" i="2" s="1"/>
  <c r="AG85" i="2"/>
  <c r="AG87" i="2" s="1"/>
  <c r="AF85" i="2"/>
  <c r="AF87" i="2" s="1"/>
  <c r="AE85" i="2"/>
  <c r="AE87" i="2" s="1"/>
  <c r="AD85" i="2"/>
  <c r="AD87" i="2" s="1"/>
  <c r="AC85" i="2"/>
  <c r="AC87" i="2" s="1"/>
  <c r="AB85" i="2"/>
  <c r="AB87" i="2" s="1"/>
  <c r="AA85" i="2"/>
  <c r="AA87" i="2" s="1"/>
  <c r="Z85" i="2"/>
  <c r="Z87" i="2" s="1"/>
  <c r="Y85" i="2"/>
  <c r="Y87" i="2" s="1"/>
  <c r="X85" i="2"/>
  <c r="X87" i="2" s="1"/>
  <c r="W85" i="2"/>
  <c r="W87" i="2" s="1"/>
  <c r="V85" i="2"/>
  <c r="V87" i="2" s="1"/>
  <c r="U85" i="2"/>
  <c r="U87" i="2" s="1"/>
  <c r="T85" i="2"/>
  <c r="T87" i="2" s="1"/>
  <c r="S85" i="2"/>
  <c r="S87" i="2" s="1"/>
  <c r="R85" i="2"/>
  <c r="R87" i="2" s="1"/>
  <c r="Q85" i="2"/>
  <c r="Q87" i="2" s="1"/>
  <c r="P85" i="2"/>
  <c r="P87" i="2" s="1"/>
  <c r="O85" i="2"/>
  <c r="O87" i="2" s="1"/>
  <c r="N85" i="2"/>
  <c r="N87" i="2" s="1"/>
  <c r="L85" i="2"/>
  <c r="L87" i="2" s="1"/>
  <c r="K85" i="2"/>
  <c r="K87" i="2" s="1"/>
  <c r="J85" i="2"/>
  <c r="J87" i="2" s="1"/>
  <c r="I85" i="2"/>
  <c r="I87" i="2" s="1"/>
  <c r="H85" i="2"/>
  <c r="H87" i="2" s="1"/>
  <c r="G85" i="2"/>
  <c r="G87" i="2" s="1"/>
  <c r="F85" i="2"/>
  <c r="F87" i="2" s="1"/>
  <c r="E85" i="2"/>
  <c r="E87" i="2" s="1"/>
  <c r="D85" i="2"/>
  <c r="D87" i="2" s="1"/>
  <c r="BQ83" i="2"/>
  <c r="M83" i="2"/>
  <c r="A83" i="2"/>
  <c r="A84" i="2" s="1"/>
  <c r="A85" i="2" s="1"/>
  <c r="A86" i="2" s="1"/>
  <c r="BQ82" i="2"/>
  <c r="BQ81" i="2"/>
  <c r="BQ80" i="2"/>
  <c r="BQ79" i="2"/>
  <c r="M78" i="2"/>
  <c r="CE76" i="2"/>
  <c r="BU76" i="2"/>
  <c r="CF75" i="2"/>
  <c r="CG75" i="2" s="1"/>
  <c r="BU75" i="2"/>
  <c r="A75" i="2"/>
  <c r="A76" i="2" s="1"/>
  <c r="A77" i="2" s="1"/>
  <c r="A78" i="2" s="1"/>
  <c r="A79" i="2" s="1"/>
  <c r="A80" i="2" s="1"/>
  <c r="CE74" i="2"/>
  <c r="CF74" i="2" s="1"/>
  <c r="CG74" i="2" s="1"/>
  <c r="A74" i="2"/>
  <c r="BX73" i="2"/>
  <c r="BX77" i="2" s="1"/>
  <c r="BW73" i="2"/>
  <c r="BW77" i="2" s="1"/>
  <c r="BV73" i="2"/>
  <c r="BV77" i="2" s="1"/>
  <c r="BT73" i="2"/>
  <c r="BT77" i="2" s="1"/>
  <c r="BS73" i="2"/>
  <c r="BS77" i="2" s="1"/>
  <c r="BR73" i="2"/>
  <c r="BR77" i="2" s="1"/>
  <c r="BP73" i="2"/>
  <c r="BP77" i="2" s="1"/>
  <c r="BP86" i="2" s="1"/>
  <c r="BO73" i="2"/>
  <c r="BO77" i="2" s="1"/>
  <c r="BO86" i="2" s="1"/>
  <c r="BN73" i="2"/>
  <c r="BN77" i="2" s="1"/>
  <c r="BN86" i="2" s="1"/>
  <c r="BM73" i="2"/>
  <c r="BM77" i="2" s="1"/>
  <c r="BM86" i="2" s="1"/>
  <c r="BL73" i="2"/>
  <c r="BL77" i="2" s="1"/>
  <c r="BL86" i="2" s="1"/>
  <c r="BK73" i="2"/>
  <c r="BK77" i="2" s="1"/>
  <c r="BK86" i="2" s="1"/>
  <c r="BJ73" i="2"/>
  <c r="BJ77" i="2" s="1"/>
  <c r="BJ86" i="2" s="1"/>
  <c r="BI73" i="2"/>
  <c r="BI77" i="2" s="1"/>
  <c r="BI86" i="2" s="1"/>
  <c r="BH73" i="2"/>
  <c r="BH77" i="2" s="1"/>
  <c r="BH86" i="2" s="1"/>
  <c r="BG73" i="2"/>
  <c r="BG77" i="2" s="1"/>
  <c r="BG86" i="2" s="1"/>
  <c r="BF73" i="2"/>
  <c r="BF77" i="2" s="1"/>
  <c r="BF86" i="2" s="1"/>
  <c r="BE73" i="2"/>
  <c r="BE77" i="2" s="1"/>
  <c r="BE86" i="2" s="1"/>
  <c r="BD73" i="2"/>
  <c r="BD77" i="2" s="1"/>
  <c r="BD86" i="2" s="1"/>
  <c r="BC73" i="2"/>
  <c r="BC77" i="2" s="1"/>
  <c r="BC86" i="2" s="1"/>
  <c r="BB73" i="2"/>
  <c r="BB77" i="2" s="1"/>
  <c r="BB86" i="2" s="1"/>
  <c r="BA73" i="2"/>
  <c r="BA77" i="2" s="1"/>
  <c r="BA86" i="2" s="1"/>
  <c r="AZ73" i="2"/>
  <c r="AZ77" i="2" s="1"/>
  <c r="AZ86" i="2" s="1"/>
  <c r="AY73" i="2"/>
  <c r="AY77" i="2" s="1"/>
  <c r="AY86" i="2" s="1"/>
  <c r="AX73" i="2"/>
  <c r="AX77" i="2" s="1"/>
  <c r="AX86" i="2" s="1"/>
  <c r="AW73" i="2"/>
  <c r="AW77" i="2" s="1"/>
  <c r="AW86" i="2" s="1"/>
  <c r="AV73" i="2"/>
  <c r="AV77" i="2" s="1"/>
  <c r="AV86" i="2" s="1"/>
  <c r="AU73" i="2"/>
  <c r="AU77" i="2" s="1"/>
  <c r="AU86" i="2" s="1"/>
  <c r="AT73" i="2"/>
  <c r="AT77" i="2" s="1"/>
  <c r="AT86" i="2" s="1"/>
  <c r="AS73" i="2"/>
  <c r="AS77" i="2" s="1"/>
  <c r="AS86" i="2" s="1"/>
  <c r="AR73" i="2"/>
  <c r="AR77" i="2" s="1"/>
  <c r="AR86" i="2" s="1"/>
  <c r="AQ73" i="2"/>
  <c r="AQ77" i="2" s="1"/>
  <c r="AQ86" i="2" s="1"/>
  <c r="AP73" i="2"/>
  <c r="AP77" i="2" s="1"/>
  <c r="AP86" i="2" s="1"/>
  <c r="AO73" i="2"/>
  <c r="AO77" i="2" s="1"/>
  <c r="AO86" i="2" s="1"/>
  <c r="AN73" i="2"/>
  <c r="AN77" i="2" s="1"/>
  <c r="AN86" i="2" s="1"/>
  <c r="AM73" i="2"/>
  <c r="AM77" i="2" s="1"/>
  <c r="AM86" i="2" s="1"/>
  <c r="AL73" i="2"/>
  <c r="AL77" i="2" s="1"/>
  <c r="AL86" i="2" s="1"/>
  <c r="AK73" i="2"/>
  <c r="AK77" i="2" s="1"/>
  <c r="AK86" i="2" s="1"/>
  <c r="AJ73" i="2"/>
  <c r="AJ77" i="2" s="1"/>
  <c r="AJ86" i="2" s="1"/>
  <c r="AI73" i="2"/>
  <c r="AI77" i="2" s="1"/>
  <c r="AI86" i="2" s="1"/>
  <c r="AH73" i="2"/>
  <c r="AH77" i="2" s="1"/>
  <c r="AH86" i="2" s="1"/>
  <c r="AG73" i="2"/>
  <c r="AG77" i="2" s="1"/>
  <c r="AG86" i="2" s="1"/>
  <c r="AF73" i="2"/>
  <c r="AF77" i="2" s="1"/>
  <c r="AF86" i="2" s="1"/>
  <c r="AE73" i="2"/>
  <c r="AE77" i="2" s="1"/>
  <c r="AE86" i="2" s="1"/>
  <c r="AD73" i="2"/>
  <c r="AD77" i="2" s="1"/>
  <c r="AD86" i="2" s="1"/>
  <c r="AC73" i="2"/>
  <c r="AC77" i="2" s="1"/>
  <c r="AC86" i="2" s="1"/>
  <c r="AB73" i="2"/>
  <c r="AB77" i="2" s="1"/>
  <c r="AB86" i="2" s="1"/>
  <c r="AA73" i="2"/>
  <c r="AA77" i="2" s="1"/>
  <c r="AA86" i="2" s="1"/>
  <c r="Z73" i="2"/>
  <c r="Z77" i="2" s="1"/>
  <c r="Z86" i="2" s="1"/>
  <c r="Y73" i="2"/>
  <c r="Y77" i="2" s="1"/>
  <c r="Y86" i="2" s="1"/>
  <c r="X73" i="2"/>
  <c r="X77" i="2" s="1"/>
  <c r="X86" i="2" s="1"/>
  <c r="W73" i="2"/>
  <c r="W77" i="2" s="1"/>
  <c r="W86" i="2" s="1"/>
  <c r="V73" i="2"/>
  <c r="V77" i="2" s="1"/>
  <c r="V86" i="2" s="1"/>
  <c r="U73" i="2"/>
  <c r="U77" i="2" s="1"/>
  <c r="U86" i="2" s="1"/>
  <c r="T73" i="2"/>
  <c r="T77" i="2" s="1"/>
  <c r="T86" i="2" s="1"/>
  <c r="S73" i="2"/>
  <c r="S77" i="2" s="1"/>
  <c r="S86" i="2" s="1"/>
  <c r="R73" i="2"/>
  <c r="R77" i="2" s="1"/>
  <c r="R86" i="2" s="1"/>
  <c r="Q73" i="2"/>
  <c r="Q77" i="2" s="1"/>
  <c r="Q86" i="2" s="1"/>
  <c r="P73" i="2"/>
  <c r="P77" i="2" s="1"/>
  <c r="P86" i="2" s="1"/>
  <c r="O73" i="2"/>
  <c r="O77" i="2" s="1"/>
  <c r="O86" i="2" s="1"/>
  <c r="N73" i="2"/>
  <c r="N77" i="2" s="1"/>
  <c r="N86" i="2" s="1"/>
  <c r="M73" i="2"/>
  <c r="M77" i="2" s="1"/>
  <c r="L73" i="2"/>
  <c r="L77" i="2" s="1"/>
  <c r="L86" i="2" s="1"/>
  <c r="K73" i="2"/>
  <c r="K77" i="2" s="1"/>
  <c r="K86" i="2" s="1"/>
  <c r="J73" i="2"/>
  <c r="J77" i="2" s="1"/>
  <c r="J86" i="2" s="1"/>
  <c r="I73" i="2"/>
  <c r="I77" i="2" s="1"/>
  <c r="I86" i="2" s="1"/>
  <c r="H73" i="2"/>
  <c r="H77" i="2" s="1"/>
  <c r="H86" i="2" s="1"/>
  <c r="G73" i="2"/>
  <c r="G77" i="2" s="1"/>
  <c r="G86" i="2" s="1"/>
  <c r="F73" i="2"/>
  <c r="F77" i="2" s="1"/>
  <c r="F86" i="2" s="1"/>
  <c r="E73" i="2"/>
  <c r="E77" i="2" s="1"/>
  <c r="E86" i="2" s="1"/>
  <c r="D73" i="2"/>
  <c r="D77" i="2" s="1"/>
  <c r="D86" i="2" s="1"/>
  <c r="CE72" i="2"/>
  <c r="CF72" i="2" s="1"/>
  <c r="CG72" i="2" s="1"/>
  <c r="BY72" i="2"/>
  <c r="BZ72" i="2" s="1"/>
  <c r="BU72" i="2"/>
  <c r="BQ72" i="2"/>
  <c r="CE71" i="2"/>
  <c r="BY71" i="2"/>
  <c r="BZ71" i="2" s="1"/>
  <c r="BU71" i="2"/>
  <c r="BQ71" i="2"/>
  <c r="CE70" i="2"/>
  <c r="BY70" i="2"/>
  <c r="BZ70" i="2" s="1"/>
  <c r="BU70" i="2"/>
  <c r="BQ70" i="2"/>
  <c r="CE69" i="2"/>
  <c r="BY69" i="2"/>
  <c r="BZ69" i="2" s="1"/>
  <c r="BU69" i="2"/>
  <c r="BQ69" i="2"/>
  <c r="CE68" i="2"/>
  <c r="BY68" i="2"/>
  <c r="BZ68" i="2" s="1"/>
  <c r="BU68" i="2"/>
  <c r="BQ68" i="2"/>
  <c r="CE67" i="2"/>
  <c r="BY67" i="2"/>
  <c r="BZ67" i="2" s="1"/>
  <c r="BU67" i="2"/>
  <c r="BQ67" i="2"/>
  <c r="CE66" i="2"/>
  <c r="BY66" i="2"/>
  <c r="BZ66" i="2" s="1"/>
  <c r="BU66" i="2"/>
  <c r="BQ66" i="2"/>
  <c r="CE65" i="2"/>
  <c r="BY65" i="2"/>
  <c r="BZ65" i="2" s="1"/>
  <c r="BU65" i="2"/>
  <c r="BQ65" i="2"/>
  <c r="CE64" i="2"/>
  <c r="BY64" i="2"/>
  <c r="BZ64" i="2" s="1"/>
  <c r="BU64" i="2"/>
  <c r="BQ64" i="2"/>
  <c r="CE63" i="2"/>
  <c r="BY63" i="2"/>
  <c r="BZ63" i="2" s="1"/>
  <c r="BU63" i="2"/>
  <c r="BQ63" i="2"/>
  <c r="CE62" i="2"/>
  <c r="CF62" i="2" s="1"/>
  <c r="CG62" i="2" s="1"/>
  <c r="BY62" i="2"/>
  <c r="BZ62" i="2" s="1"/>
  <c r="BU62" i="2"/>
  <c r="BQ62" i="2"/>
  <c r="CE61" i="2"/>
  <c r="CF61" i="2" s="1"/>
  <c r="CG61" i="2" s="1"/>
  <c r="BY61" i="2"/>
  <c r="BZ61" i="2" s="1"/>
  <c r="BU61" i="2"/>
  <c r="BQ61" i="2"/>
  <c r="CE60" i="2"/>
  <c r="BY60" i="2"/>
  <c r="BZ60" i="2" s="1"/>
  <c r="BU60" i="2"/>
  <c r="BQ60" i="2"/>
  <c r="CE59" i="2"/>
  <c r="BY59" i="2"/>
  <c r="BZ59" i="2" s="1"/>
  <c r="BU59" i="2"/>
  <c r="BQ59" i="2"/>
  <c r="CE58" i="2"/>
  <c r="CF58" i="2" s="1"/>
  <c r="CG58" i="2" s="1"/>
  <c r="BY58" i="2"/>
  <c r="BZ58" i="2" s="1"/>
  <c r="BU58" i="2"/>
  <c r="BQ58" i="2"/>
  <c r="CE57" i="2"/>
  <c r="CF57" i="2" s="1"/>
  <c r="CG57" i="2" s="1"/>
  <c r="BY57" i="2"/>
  <c r="BZ57" i="2" s="1"/>
  <c r="BU57" i="2"/>
  <c r="BQ57" i="2"/>
  <c r="CE56" i="2"/>
  <c r="BY56" i="2"/>
  <c r="BZ56" i="2" s="1"/>
  <c r="BU56" i="2"/>
  <c r="BQ56" i="2"/>
  <c r="CE55" i="2"/>
  <c r="BY55" i="2"/>
  <c r="BZ55" i="2" s="1"/>
  <c r="BU55" i="2"/>
  <c r="BQ55" i="2"/>
  <c r="CE54" i="2"/>
  <c r="CF54" i="2" s="1"/>
  <c r="CG54" i="2" s="1"/>
  <c r="BY54" i="2"/>
  <c r="BZ54" i="2" s="1"/>
  <c r="BU54" i="2"/>
  <c r="BQ54" i="2"/>
  <c r="CE53" i="2"/>
  <c r="CF53" i="2" s="1"/>
  <c r="CG53" i="2" s="1"/>
  <c r="BY53" i="2"/>
  <c r="BZ53" i="2" s="1"/>
  <c r="BU53" i="2"/>
  <c r="BQ53" i="2"/>
  <c r="CE52" i="2"/>
  <c r="BY52" i="2"/>
  <c r="BZ52" i="2" s="1"/>
  <c r="BU52" i="2"/>
  <c r="BQ52" i="2"/>
  <c r="CE51" i="2"/>
  <c r="BY51" i="2"/>
  <c r="BZ51" i="2" s="1"/>
  <c r="BU51" i="2"/>
  <c r="BQ51" i="2"/>
  <c r="CE50" i="2"/>
  <c r="BY50" i="2"/>
  <c r="BZ50" i="2" s="1"/>
  <c r="BU50" i="2"/>
  <c r="BQ50" i="2"/>
  <c r="CE49" i="2"/>
  <c r="CF49" i="2" s="1"/>
  <c r="CG49" i="2" s="1"/>
  <c r="BY49" i="2"/>
  <c r="BZ49" i="2" s="1"/>
  <c r="BU49" i="2"/>
  <c r="BQ49" i="2"/>
  <c r="CE48" i="2"/>
  <c r="BY48" i="2"/>
  <c r="BZ48" i="2" s="1"/>
  <c r="BU48" i="2"/>
  <c r="BQ48" i="2"/>
  <c r="CE47" i="2"/>
  <c r="BY47" i="2"/>
  <c r="BZ47" i="2" s="1"/>
  <c r="BU47" i="2"/>
  <c r="BQ47" i="2"/>
  <c r="CE46" i="2"/>
  <c r="BY46" i="2"/>
  <c r="BZ46" i="2" s="1"/>
  <c r="BU46" i="2"/>
  <c r="BQ46" i="2"/>
  <c r="CE45" i="2"/>
  <c r="CF45" i="2" s="1"/>
  <c r="CG45" i="2" s="1"/>
  <c r="BY45" i="2"/>
  <c r="BZ45" i="2" s="1"/>
  <c r="BU45" i="2"/>
  <c r="BQ45" i="2"/>
  <c r="CE44" i="2"/>
  <c r="BY44" i="2"/>
  <c r="BZ44" i="2" s="1"/>
  <c r="BU44" i="2"/>
  <c r="BQ44" i="2"/>
  <c r="CE43" i="2"/>
  <c r="BY43" i="2"/>
  <c r="BZ43" i="2" s="1"/>
  <c r="BU43" i="2"/>
  <c r="BQ43" i="2"/>
  <c r="CE42" i="2"/>
  <c r="BY42" i="2"/>
  <c r="BZ42" i="2" s="1"/>
  <c r="BU42" i="2"/>
  <c r="BQ42" i="2"/>
  <c r="CE41" i="2"/>
  <c r="CF41" i="2" s="1"/>
  <c r="CG41" i="2" s="1"/>
  <c r="BY41" i="2"/>
  <c r="BZ41" i="2" s="1"/>
  <c r="BU41" i="2"/>
  <c r="BQ41" i="2"/>
  <c r="CE40" i="2"/>
  <c r="BY40" i="2"/>
  <c r="BZ40" i="2" s="1"/>
  <c r="BU40" i="2"/>
  <c r="BQ40" i="2"/>
  <c r="CE39" i="2"/>
  <c r="BY39" i="2"/>
  <c r="BZ39" i="2" s="1"/>
  <c r="BU39" i="2"/>
  <c r="BQ39" i="2"/>
  <c r="CE38" i="2"/>
  <c r="BY38" i="2"/>
  <c r="BZ38" i="2" s="1"/>
  <c r="BU38" i="2"/>
  <c r="BQ38" i="2"/>
  <c r="CE37" i="2"/>
  <c r="CF37" i="2" s="1"/>
  <c r="CG37" i="2" s="1"/>
  <c r="BY37" i="2"/>
  <c r="BZ37" i="2" s="1"/>
  <c r="BU37" i="2"/>
  <c r="BQ37" i="2"/>
  <c r="CE36" i="2"/>
  <c r="BY36" i="2"/>
  <c r="BZ36" i="2" s="1"/>
  <c r="BU36" i="2"/>
  <c r="BQ36" i="2"/>
  <c r="CE35" i="2"/>
  <c r="BY35" i="2"/>
  <c r="BZ35" i="2" s="1"/>
  <c r="BU35" i="2"/>
  <c r="BQ35" i="2"/>
  <c r="CE34" i="2"/>
  <c r="BY34" i="2"/>
  <c r="BZ34" i="2" s="1"/>
  <c r="BU34" i="2"/>
  <c r="BQ34" i="2"/>
  <c r="CE33" i="2"/>
  <c r="CF33" i="2" s="1"/>
  <c r="CG33" i="2" s="1"/>
  <c r="BY33" i="2"/>
  <c r="BZ33" i="2" s="1"/>
  <c r="BU33" i="2"/>
  <c r="BQ33" i="2"/>
  <c r="CE32" i="2"/>
  <c r="BY32" i="2"/>
  <c r="BZ32" i="2" s="1"/>
  <c r="BU32" i="2"/>
  <c r="BQ32" i="2"/>
  <c r="CE31" i="2"/>
  <c r="BY31" i="2"/>
  <c r="BZ31" i="2" s="1"/>
  <c r="BU31" i="2"/>
  <c r="BQ31" i="2"/>
  <c r="CE30" i="2"/>
  <c r="BY30" i="2"/>
  <c r="BZ30" i="2" s="1"/>
  <c r="BU30" i="2"/>
  <c r="BQ30" i="2"/>
  <c r="CE29" i="2"/>
  <c r="CF29" i="2" s="1"/>
  <c r="CG29" i="2" s="1"/>
  <c r="BY29" i="2"/>
  <c r="BZ29" i="2" s="1"/>
  <c r="BU29" i="2"/>
  <c r="BQ29" i="2"/>
  <c r="CE28" i="2"/>
  <c r="BY28" i="2"/>
  <c r="BZ28" i="2" s="1"/>
  <c r="BU28" i="2"/>
  <c r="BQ28" i="2"/>
  <c r="CE27" i="2"/>
  <c r="BY27" i="2"/>
  <c r="BZ27" i="2" s="1"/>
  <c r="BU27" i="2"/>
  <c r="BQ27" i="2"/>
  <c r="CE26" i="2"/>
  <c r="BY26" i="2"/>
  <c r="BZ26" i="2" s="1"/>
  <c r="BU26" i="2"/>
  <c r="BQ26" i="2"/>
  <c r="CE25" i="2"/>
  <c r="CF25" i="2" s="1"/>
  <c r="CG25" i="2" s="1"/>
  <c r="BY25" i="2"/>
  <c r="BZ25" i="2" s="1"/>
  <c r="BU25" i="2"/>
  <c r="BQ25" i="2"/>
  <c r="CE24" i="2"/>
  <c r="BY24" i="2"/>
  <c r="BZ24" i="2" s="1"/>
  <c r="BU24" i="2"/>
  <c r="BQ24" i="2"/>
  <c r="CE23" i="2"/>
  <c r="BY23" i="2"/>
  <c r="BZ23" i="2" s="1"/>
  <c r="BU23" i="2"/>
  <c r="BQ23" i="2"/>
  <c r="CE22" i="2"/>
  <c r="BY22" i="2"/>
  <c r="BZ22" i="2" s="1"/>
  <c r="BU22" i="2"/>
  <c r="BQ22" i="2"/>
  <c r="CE21" i="2"/>
  <c r="CF21" i="2" s="1"/>
  <c r="CG21" i="2" s="1"/>
  <c r="BY21" i="2"/>
  <c r="BZ21" i="2" s="1"/>
  <c r="BU21" i="2"/>
  <c r="BQ21" i="2"/>
  <c r="CE20" i="2"/>
  <c r="BY20" i="2"/>
  <c r="BZ20" i="2" s="1"/>
  <c r="BU20" i="2"/>
  <c r="BQ20" i="2"/>
  <c r="CE19" i="2"/>
  <c r="BY19" i="2"/>
  <c r="BZ19" i="2" s="1"/>
  <c r="BU19" i="2"/>
  <c r="BQ19" i="2"/>
  <c r="CE18" i="2"/>
  <c r="BY18" i="2"/>
  <c r="BZ18" i="2" s="1"/>
  <c r="BU18" i="2"/>
  <c r="BQ18" i="2"/>
  <c r="CE17" i="2"/>
  <c r="CF17" i="2" s="1"/>
  <c r="CG17" i="2" s="1"/>
  <c r="BY17" i="2"/>
  <c r="BZ17" i="2" s="1"/>
  <c r="BU17" i="2"/>
  <c r="BQ17" i="2"/>
  <c r="CE16" i="2"/>
  <c r="BY16" i="2"/>
  <c r="BZ16" i="2" s="1"/>
  <c r="BU16" i="2"/>
  <c r="BQ16" i="2"/>
  <c r="CE15" i="2"/>
  <c r="BY15" i="2"/>
  <c r="BZ15" i="2" s="1"/>
  <c r="BU15" i="2"/>
  <c r="BQ15" i="2"/>
  <c r="CE14" i="2"/>
  <c r="BY14" i="2"/>
  <c r="BZ14" i="2" s="1"/>
  <c r="BU14" i="2"/>
  <c r="BQ14" i="2"/>
  <c r="CE13" i="2"/>
  <c r="CF13" i="2" s="1"/>
  <c r="CG13" i="2" s="1"/>
  <c r="BY13" i="2"/>
  <c r="BZ13" i="2" s="1"/>
  <c r="BU13" i="2"/>
  <c r="BQ13" i="2"/>
  <c r="CE12" i="2"/>
  <c r="BY12" i="2"/>
  <c r="BZ12" i="2" s="1"/>
  <c r="BU12" i="2"/>
  <c r="BQ12" i="2"/>
  <c r="CE11" i="2"/>
  <c r="BY11" i="2"/>
  <c r="BZ11" i="2" s="1"/>
  <c r="BU11" i="2"/>
  <c r="BQ11" i="2"/>
  <c r="CE10" i="2"/>
  <c r="BY10" i="2"/>
  <c r="BZ10" i="2" s="1"/>
  <c r="BU10" i="2"/>
  <c r="BQ10" i="2"/>
  <c r="CE9" i="2"/>
  <c r="CF9" i="2" s="1"/>
  <c r="CG9" i="2" s="1"/>
  <c r="BY9" i="2"/>
  <c r="BZ9" i="2" s="1"/>
  <c r="BU9" i="2"/>
  <c r="BQ9" i="2"/>
  <c r="CE8" i="2"/>
  <c r="CE73" i="2" s="1"/>
  <c r="CE77" i="2" s="1"/>
  <c r="BY8" i="2"/>
  <c r="BY73" i="2" s="1"/>
  <c r="BY77" i="2" s="1"/>
  <c r="BU8" i="2"/>
  <c r="BU73" i="2" s="1"/>
  <c r="BU77" i="2" s="1"/>
  <c r="BQ8" i="2"/>
  <c r="BQ73" i="2" s="1"/>
  <c r="BQ77" i="2" s="1"/>
  <c r="BX76" i="1"/>
  <c r="BR76" i="1"/>
  <c r="BN76" i="1"/>
  <c r="BM76" i="1"/>
  <c r="BJ76" i="1"/>
  <c r="BI76" i="1"/>
  <c r="BF76" i="1"/>
  <c r="BE76" i="1"/>
  <c r="BB76" i="1"/>
  <c r="BA76" i="1"/>
  <c r="AX76" i="1"/>
  <c r="AW76" i="1"/>
  <c r="AT76" i="1"/>
  <c r="AS76" i="1"/>
  <c r="AP76" i="1"/>
  <c r="AO76" i="1"/>
  <c r="AL76" i="1"/>
  <c r="AK76" i="1"/>
  <c r="AH76" i="1"/>
  <c r="AG76" i="1"/>
  <c r="AD76" i="1"/>
  <c r="AC76" i="1"/>
  <c r="Z76" i="1"/>
  <c r="Y76" i="1"/>
  <c r="V76" i="1"/>
  <c r="U76" i="1"/>
  <c r="R76" i="1"/>
  <c r="Q76" i="1"/>
  <c r="N76" i="1"/>
  <c r="M76" i="1"/>
  <c r="J76" i="1"/>
  <c r="I76" i="1"/>
  <c r="F76" i="1"/>
  <c r="E76" i="1"/>
  <c r="BW75" i="1"/>
  <c r="BZ75" i="1" s="1"/>
  <c r="BV75" i="1"/>
  <c r="BW74" i="1"/>
  <c r="BZ74" i="1" s="1"/>
  <c r="BV74" i="1"/>
  <c r="BY73" i="1"/>
  <c r="BY76" i="1" s="1"/>
  <c r="BX73" i="1"/>
  <c r="BS73" i="1"/>
  <c r="BS76" i="1" s="1"/>
  <c r="BR73" i="1"/>
  <c r="BP73" i="1"/>
  <c r="BP76" i="1" s="1"/>
  <c r="BO73" i="1"/>
  <c r="BO76" i="1" s="1"/>
  <c r="BN73" i="1"/>
  <c r="BM73" i="1"/>
  <c r="BL73" i="1"/>
  <c r="BL76" i="1" s="1"/>
  <c r="BK73" i="1"/>
  <c r="BK76" i="1" s="1"/>
  <c r="BJ73" i="1"/>
  <c r="BI73" i="1"/>
  <c r="BH73" i="1"/>
  <c r="BH76" i="1" s="1"/>
  <c r="BG73" i="1"/>
  <c r="BG76" i="1" s="1"/>
  <c r="BF73" i="1"/>
  <c r="BE73" i="1"/>
  <c r="BD73" i="1"/>
  <c r="BD76" i="1" s="1"/>
  <c r="BC73" i="1"/>
  <c r="BC76" i="1" s="1"/>
  <c r="BB73" i="1"/>
  <c r="BA73" i="1"/>
  <c r="AZ73" i="1"/>
  <c r="AZ76" i="1" s="1"/>
  <c r="AY73" i="1"/>
  <c r="AY76" i="1" s="1"/>
  <c r="AX73" i="1"/>
  <c r="AW73" i="1"/>
  <c r="AV73" i="1"/>
  <c r="AV76" i="1" s="1"/>
  <c r="AU73" i="1"/>
  <c r="AU76" i="1" s="1"/>
  <c r="AT73" i="1"/>
  <c r="AS73" i="1"/>
  <c r="AR73" i="1"/>
  <c r="AR76" i="1" s="1"/>
  <c r="AQ73" i="1"/>
  <c r="AQ76" i="1" s="1"/>
  <c r="AP73" i="1"/>
  <c r="AO73" i="1"/>
  <c r="AN73" i="1"/>
  <c r="AN76" i="1" s="1"/>
  <c r="AM73" i="1"/>
  <c r="AM76" i="1" s="1"/>
  <c r="AL73" i="1"/>
  <c r="AK73" i="1"/>
  <c r="AJ73" i="1"/>
  <c r="AJ76" i="1" s="1"/>
  <c r="AI73" i="1"/>
  <c r="AI76" i="1" s="1"/>
  <c r="AH73" i="1"/>
  <c r="AG73" i="1"/>
  <c r="AF73" i="1"/>
  <c r="AF76" i="1" s="1"/>
  <c r="AE73" i="1"/>
  <c r="AE76" i="1" s="1"/>
  <c r="AD73" i="1"/>
  <c r="AC73" i="1"/>
  <c r="AB73" i="1"/>
  <c r="AB76" i="1" s="1"/>
  <c r="AA73" i="1"/>
  <c r="AA76" i="1" s="1"/>
  <c r="Z73" i="1"/>
  <c r="Y73" i="1"/>
  <c r="X73" i="1"/>
  <c r="X76" i="1" s="1"/>
  <c r="W73" i="1"/>
  <c r="W76" i="1" s="1"/>
  <c r="V73" i="1"/>
  <c r="U73" i="1"/>
  <c r="T73" i="1"/>
  <c r="T76" i="1" s="1"/>
  <c r="S73" i="1"/>
  <c r="S76" i="1" s="1"/>
  <c r="R73" i="1"/>
  <c r="Q73" i="1"/>
  <c r="P73" i="1"/>
  <c r="P76" i="1" s="1"/>
  <c r="O73" i="1"/>
  <c r="O76" i="1" s="1"/>
  <c r="N73" i="1"/>
  <c r="M73" i="1"/>
  <c r="L73" i="1"/>
  <c r="L76" i="1" s="1"/>
  <c r="K73" i="1"/>
  <c r="K76" i="1" s="1"/>
  <c r="J73" i="1"/>
  <c r="I73" i="1"/>
  <c r="H73" i="1"/>
  <c r="H76" i="1" s="1"/>
  <c r="G73" i="1"/>
  <c r="G76" i="1" s="1"/>
  <c r="F73" i="1"/>
  <c r="E73" i="1"/>
  <c r="D73" i="1"/>
  <c r="D76" i="1" s="1"/>
  <c r="BV72" i="1"/>
  <c r="BW72" i="1" s="1"/>
  <c r="BZ72" i="1" s="1"/>
  <c r="BQ72" i="1"/>
  <c r="BV71" i="1"/>
  <c r="BW71" i="1" s="1"/>
  <c r="BZ71" i="1" s="1"/>
  <c r="BQ71" i="1"/>
  <c r="BW70" i="1"/>
  <c r="BZ70" i="1" s="1"/>
  <c r="BV70" i="1"/>
  <c r="BQ70" i="1"/>
  <c r="BZ69" i="1"/>
  <c r="BV69" i="1"/>
  <c r="BW69" i="1" s="1"/>
  <c r="BQ69" i="1"/>
  <c r="BV68" i="1"/>
  <c r="BW68" i="1" s="1"/>
  <c r="BZ68" i="1" s="1"/>
  <c r="BQ68" i="1"/>
  <c r="BV67" i="1"/>
  <c r="BW67" i="1" s="1"/>
  <c r="BZ67" i="1" s="1"/>
  <c r="BQ67" i="1"/>
  <c r="BW66" i="1"/>
  <c r="BZ66" i="1" s="1"/>
  <c r="BV66" i="1"/>
  <c r="BQ66" i="1"/>
  <c r="BV65" i="1"/>
  <c r="BW65" i="1" s="1"/>
  <c r="BZ65" i="1" s="1"/>
  <c r="BQ65" i="1"/>
  <c r="BV64" i="1"/>
  <c r="BQ64" i="1"/>
  <c r="BV63" i="1"/>
  <c r="BW63" i="1" s="1"/>
  <c r="BZ63" i="1" s="1"/>
  <c r="BQ63" i="1"/>
  <c r="BW62" i="1"/>
  <c r="BZ62" i="1" s="1"/>
  <c r="BV62" i="1"/>
  <c r="BQ62" i="1"/>
  <c r="BV61" i="1"/>
  <c r="BW61" i="1" s="1"/>
  <c r="BZ61" i="1" s="1"/>
  <c r="BQ61" i="1"/>
  <c r="BV60" i="1"/>
  <c r="BQ60" i="1"/>
  <c r="BV59" i="1"/>
  <c r="BW59" i="1" s="1"/>
  <c r="BZ59" i="1" s="1"/>
  <c r="BQ59" i="1"/>
  <c r="BW58" i="1"/>
  <c r="BZ58" i="1" s="1"/>
  <c r="BV58" i="1"/>
  <c r="BQ58" i="1"/>
  <c r="BZ57" i="1"/>
  <c r="BV57" i="1"/>
  <c r="BW57" i="1" s="1"/>
  <c r="BQ57" i="1"/>
  <c r="BV56" i="1"/>
  <c r="BW56" i="1" s="1"/>
  <c r="BZ56" i="1" s="1"/>
  <c r="BQ56" i="1"/>
  <c r="BV55" i="1"/>
  <c r="BW55" i="1" s="1"/>
  <c r="BZ55" i="1" s="1"/>
  <c r="BQ55" i="1"/>
  <c r="BW54" i="1"/>
  <c r="BZ54" i="1" s="1"/>
  <c r="BV54" i="1"/>
  <c r="BQ54" i="1"/>
  <c r="BZ53" i="1"/>
  <c r="BV53" i="1"/>
  <c r="BW53" i="1" s="1"/>
  <c r="BQ53" i="1"/>
  <c r="BV52" i="1"/>
  <c r="BW52" i="1" s="1"/>
  <c r="BZ52" i="1" s="1"/>
  <c r="BQ52" i="1"/>
  <c r="BV51" i="1"/>
  <c r="BW51" i="1" s="1"/>
  <c r="BZ51" i="1" s="1"/>
  <c r="BQ51" i="1"/>
  <c r="BW50" i="1"/>
  <c r="BZ50" i="1" s="1"/>
  <c r="BV50" i="1"/>
  <c r="BQ50" i="1"/>
  <c r="BV49" i="1"/>
  <c r="BW49" i="1" s="1"/>
  <c r="BZ49" i="1" s="1"/>
  <c r="BQ49" i="1"/>
  <c r="BV48" i="1"/>
  <c r="BQ48" i="1"/>
  <c r="BV47" i="1"/>
  <c r="BW47" i="1" s="1"/>
  <c r="BZ47" i="1" s="1"/>
  <c r="BQ47" i="1"/>
  <c r="BW46" i="1"/>
  <c r="BZ46" i="1" s="1"/>
  <c r="BV46" i="1"/>
  <c r="BQ46" i="1"/>
  <c r="BV45" i="1"/>
  <c r="BW45" i="1" s="1"/>
  <c r="BZ45" i="1" s="1"/>
  <c r="BQ45" i="1"/>
  <c r="BV44" i="1"/>
  <c r="BQ44" i="1"/>
  <c r="BV43" i="1"/>
  <c r="BW43" i="1" s="1"/>
  <c r="BZ43" i="1" s="1"/>
  <c r="BQ43" i="1"/>
  <c r="BW42" i="1"/>
  <c r="BZ42" i="1" s="1"/>
  <c r="BV42" i="1"/>
  <c r="BQ42" i="1"/>
  <c r="BV41" i="1"/>
  <c r="BQ41" i="1"/>
  <c r="BV40" i="1"/>
  <c r="BQ40" i="1"/>
  <c r="BW39" i="1"/>
  <c r="BZ39" i="1" s="1"/>
  <c r="BV39" i="1"/>
  <c r="BQ39" i="1"/>
  <c r="BW38" i="1"/>
  <c r="BZ38" i="1" s="1"/>
  <c r="BV38" i="1"/>
  <c r="BQ38" i="1"/>
  <c r="BZ37" i="1"/>
  <c r="BV37" i="1"/>
  <c r="BW37" i="1" s="1"/>
  <c r="BQ37" i="1"/>
  <c r="BV36" i="1"/>
  <c r="BW36" i="1" s="1"/>
  <c r="BZ36" i="1" s="1"/>
  <c r="BQ36" i="1"/>
  <c r="BV35" i="1"/>
  <c r="BW35" i="1" s="1"/>
  <c r="BZ35" i="1" s="1"/>
  <c r="BQ35" i="1"/>
  <c r="BZ34" i="1"/>
  <c r="BW34" i="1"/>
  <c r="BV34" i="1"/>
  <c r="BQ34" i="1"/>
  <c r="BV33" i="1"/>
  <c r="BQ33" i="1"/>
  <c r="BV32" i="1"/>
  <c r="BQ32" i="1"/>
  <c r="BW31" i="1"/>
  <c r="BZ31" i="1" s="1"/>
  <c r="BV31" i="1"/>
  <c r="BQ31" i="1"/>
  <c r="BW30" i="1"/>
  <c r="BZ30" i="1" s="1"/>
  <c r="BV30" i="1"/>
  <c r="BQ30" i="1"/>
  <c r="BZ29" i="1"/>
  <c r="BV29" i="1"/>
  <c r="BW29" i="1" s="1"/>
  <c r="BQ29" i="1"/>
  <c r="BV28" i="1"/>
  <c r="BW28" i="1" s="1"/>
  <c r="BZ28" i="1" s="1"/>
  <c r="BQ28" i="1"/>
  <c r="BV27" i="1"/>
  <c r="BW27" i="1" s="1"/>
  <c r="BZ27" i="1" s="1"/>
  <c r="BQ27" i="1"/>
  <c r="BZ26" i="1"/>
  <c r="BW26" i="1"/>
  <c r="BV26" i="1"/>
  <c r="BQ26" i="1"/>
  <c r="BV25" i="1"/>
  <c r="BQ25" i="1"/>
  <c r="BV24" i="1"/>
  <c r="BQ24" i="1"/>
  <c r="BW23" i="1"/>
  <c r="BZ23" i="1" s="1"/>
  <c r="BV23" i="1"/>
  <c r="BQ23" i="1"/>
  <c r="BW22" i="1"/>
  <c r="BZ22" i="1" s="1"/>
  <c r="BV22" i="1"/>
  <c r="BQ22" i="1"/>
  <c r="BZ21" i="1"/>
  <c r="BV21" i="1"/>
  <c r="BW21" i="1" s="1"/>
  <c r="BQ21" i="1"/>
  <c r="BV20" i="1"/>
  <c r="BW20" i="1" s="1"/>
  <c r="BZ20" i="1" s="1"/>
  <c r="BQ20" i="1"/>
  <c r="BV19" i="1"/>
  <c r="BW19" i="1" s="1"/>
  <c r="BZ19" i="1" s="1"/>
  <c r="BQ19" i="1"/>
  <c r="BZ18" i="1"/>
  <c r="BW18" i="1"/>
  <c r="BV18" i="1"/>
  <c r="BQ18" i="1"/>
  <c r="BV17" i="1"/>
  <c r="BQ17" i="1"/>
  <c r="BV16" i="1"/>
  <c r="BQ16" i="1"/>
  <c r="BW15" i="1"/>
  <c r="BZ15" i="1" s="1"/>
  <c r="BV15" i="1"/>
  <c r="BQ15" i="1"/>
  <c r="BW14" i="1"/>
  <c r="BZ14" i="1" s="1"/>
  <c r="BV14" i="1"/>
  <c r="BQ14" i="1"/>
  <c r="BZ13" i="1"/>
  <c r="BV13" i="1"/>
  <c r="BW13" i="1" s="1"/>
  <c r="BQ13" i="1"/>
  <c r="BV12" i="1"/>
  <c r="BW12" i="1" s="1"/>
  <c r="BZ12" i="1" s="1"/>
  <c r="BQ12" i="1"/>
  <c r="BV11" i="1"/>
  <c r="BW11" i="1" s="1"/>
  <c r="BZ11" i="1" s="1"/>
  <c r="BQ11" i="1"/>
  <c r="BZ10" i="1"/>
  <c r="BW10" i="1"/>
  <c r="BV10" i="1"/>
  <c r="BQ10" i="1"/>
  <c r="BV9" i="1"/>
  <c r="BQ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BV8" i="1"/>
  <c r="BV73" i="1" s="1"/>
  <c r="BV76" i="1" s="1"/>
  <c r="BQ8" i="1"/>
  <c r="AM77" i="4" l="1"/>
  <c r="BZ31" i="5"/>
  <c r="BZ50" i="5"/>
  <c r="G75" i="4"/>
  <c r="W75" i="4"/>
  <c r="AM75" i="4"/>
  <c r="BC75" i="4"/>
  <c r="BO75" i="4"/>
  <c r="BU73" i="5"/>
  <c r="BZ14" i="5"/>
  <c r="BZ15" i="5"/>
  <c r="BZ16" i="5"/>
  <c r="BZ39" i="5"/>
  <c r="BZ40" i="5"/>
  <c r="BZ56" i="5"/>
  <c r="BZ65" i="5"/>
  <c r="BZ66" i="5"/>
  <c r="BZ67" i="5"/>
  <c r="BC77" i="4"/>
  <c r="BZ51" i="5"/>
  <c r="O75" i="4"/>
  <c r="AA75" i="4"/>
  <c r="AQ75" i="4"/>
  <c r="BK75" i="4"/>
  <c r="BY73" i="5"/>
  <c r="BZ8" i="5"/>
  <c r="BZ29" i="5"/>
  <c r="BZ48" i="5"/>
  <c r="CF56" i="5"/>
  <c r="CG56" i="5" s="1"/>
  <c r="BZ58" i="5"/>
  <c r="BZ59" i="5"/>
  <c r="BZ72" i="5"/>
  <c r="F75" i="4"/>
  <c r="J75" i="4"/>
  <c r="N75" i="4"/>
  <c r="R75" i="4"/>
  <c r="V75" i="4"/>
  <c r="Z75" i="4"/>
  <c r="AD75" i="4"/>
  <c r="AH75" i="4"/>
  <c r="AL75" i="4"/>
  <c r="AP75" i="4"/>
  <c r="AT75" i="4"/>
  <c r="AX75" i="4"/>
  <c r="BB75" i="4"/>
  <c r="BF75" i="4"/>
  <c r="BJ75" i="4"/>
  <c r="BN75" i="4"/>
  <c r="BS75" i="4"/>
  <c r="BX75" i="4"/>
  <c r="AI77" i="4"/>
  <c r="AY77" i="4"/>
  <c r="BZ21" i="5"/>
  <c r="K75" i="4"/>
  <c r="AI75" i="4"/>
  <c r="AY75" i="4"/>
  <c r="BT75" i="4"/>
  <c r="AE77" i="4"/>
  <c r="BK77" i="4"/>
  <c r="BZ32" i="5"/>
  <c r="CF48" i="5"/>
  <c r="CG48" i="5" s="1"/>
  <c r="S75" i="4"/>
  <c r="AE75" i="4"/>
  <c r="AU75" i="4"/>
  <c r="BG75" i="4"/>
  <c r="CA75" i="4"/>
  <c r="CG11" i="5"/>
  <c r="BZ13" i="5"/>
  <c r="BZ22" i="5"/>
  <c r="BZ23" i="5"/>
  <c r="BZ24" i="5"/>
  <c r="BZ37" i="5"/>
  <c r="BZ64" i="5"/>
  <c r="AL77" i="4"/>
  <c r="AT77" i="4"/>
  <c r="BB77" i="4"/>
  <c r="BJ77" i="4"/>
  <c r="CF12" i="5"/>
  <c r="CG12" i="5" s="1"/>
  <c r="CF15" i="5"/>
  <c r="CG15" i="5" s="1"/>
  <c r="BZ17" i="5"/>
  <c r="CF20" i="5"/>
  <c r="CG20" i="5" s="1"/>
  <c r="BZ25" i="5"/>
  <c r="CF28" i="5"/>
  <c r="CG28" i="5" s="1"/>
  <c r="CF31" i="5"/>
  <c r="CG31" i="5" s="1"/>
  <c r="BZ33" i="5"/>
  <c r="CF36" i="5"/>
  <c r="CG36" i="5" s="1"/>
  <c r="CF39" i="5"/>
  <c r="CG39" i="5" s="1"/>
  <c r="BZ41" i="5"/>
  <c r="BZ44" i="5"/>
  <c r="BZ52" i="5"/>
  <c r="BZ60" i="5"/>
  <c r="BZ68" i="5"/>
  <c r="BO77" i="4"/>
  <c r="BT77" i="4"/>
  <c r="CA77" i="4"/>
  <c r="BQ73" i="5"/>
  <c r="CF10" i="5"/>
  <c r="CG10" i="5" s="1"/>
  <c r="CF18" i="5"/>
  <c r="CG18" i="5" s="1"/>
  <c r="BZ19" i="5"/>
  <c r="CF26" i="5"/>
  <c r="CG26" i="5" s="1"/>
  <c r="BZ27" i="5"/>
  <c r="BZ34" i="5"/>
  <c r="BZ35" i="5"/>
  <c r="BZ42" i="5"/>
  <c r="BZ43" i="5"/>
  <c r="CF44" i="5"/>
  <c r="CG44" i="5" s="1"/>
  <c r="CF45" i="5"/>
  <c r="CG45" i="5" s="1"/>
  <c r="BZ46" i="5"/>
  <c r="CF53" i="5"/>
  <c r="CG53" i="5" s="1"/>
  <c r="BZ54" i="5"/>
  <c r="CF60" i="5"/>
  <c r="CG60" i="5" s="1"/>
  <c r="CF61" i="5"/>
  <c r="CG61" i="5" s="1"/>
  <c r="BZ62" i="5"/>
  <c r="CF68" i="5"/>
  <c r="CG68" i="5" s="1"/>
  <c r="BZ69" i="5"/>
  <c r="BZ70" i="5"/>
  <c r="BW75" i="4"/>
  <c r="CF16" i="5"/>
  <c r="CG16" i="5" s="1"/>
  <c r="CF24" i="5"/>
  <c r="CG24" i="5" s="1"/>
  <c r="CF32" i="5"/>
  <c r="CG32" i="5" s="1"/>
  <c r="CF40" i="5"/>
  <c r="CG40" i="5" s="1"/>
  <c r="CF47" i="5"/>
  <c r="CG47" i="5" s="1"/>
  <c r="CF55" i="5"/>
  <c r="CG55" i="5" s="1"/>
  <c r="CF63" i="5"/>
  <c r="CG63" i="5" s="1"/>
  <c r="CF71" i="5"/>
  <c r="CG71" i="5" s="1"/>
  <c r="CF14" i="5"/>
  <c r="CG14" i="5" s="1"/>
  <c r="CF22" i="5"/>
  <c r="CG22" i="5" s="1"/>
  <c r="CF30" i="5"/>
  <c r="CG30" i="5" s="1"/>
  <c r="CF38" i="5"/>
  <c r="CG38" i="5" s="1"/>
  <c r="CF49" i="5"/>
  <c r="CG49" i="5" s="1"/>
  <c r="CF57" i="5"/>
  <c r="CG57" i="5" s="1"/>
  <c r="CF65" i="5"/>
  <c r="CG65" i="5" s="1"/>
  <c r="CF51" i="5"/>
  <c r="CG51" i="5" s="1"/>
  <c r="CF59" i="5"/>
  <c r="CG59" i="5" s="1"/>
  <c r="CF67" i="5"/>
  <c r="CG67" i="5" s="1"/>
  <c r="CF10" i="4"/>
  <c r="CG10" i="4" s="1"/>
  <c r="CF15" i="4"/>
  <c r="CG15" i="4" s="1"/>
  <c r="CF17" i="4"/>
  <c r="CG17" i="4" s="1"/>
  <c r="CF26" i="4"/>
  <c r="CG26" i="4" s="1"/>
  <c r="CF31" i="4"/>
  <c r="CG31" i="4" s="1"/>
  <c r="CF33" i="4"/>
  <c r="CG33" i="4" s="1"/>
  <c r="CF11" i="4"/>
  <c r="CG11" i="4" s="1"/>
  <c r="CF22" i="4"/>
  <c r="CG22" i="4" s="1"/>
  <c r="CF27" i="4"/>
  <c r="CG27" i="4" s="1"/>
  <c r="CF38" i="4"/>
  <c r="CG38" i="4" s="1"/>
  <c r="CF46" i="4"/>
  <c r="CG46" i="4" s="1"/>
  <c r="CF47" i="4"/>
  <c r="CG47" i="4" s="1"/>
  <c r="CF54" i="4"/>
  <c r="CG54" i="4" s="1"/>
  <c r="CF55" i="4"/>
  <c r="CG55" i="4" s="1"/>
  <c r="CF62" i="4"/>
  <c r="CG62" i="4" s="1"/>
  <c r="CF63" i="4"/>
  <c r="CG63" i="4" s="1"/>
  <c r="CF70" i="4"/>
  <c r="CG70" i="4" s="1"/>
  <c r="CF71" i="4"/>
  <c r="CG71" i="4" s="1"/>
  <c r="CF18" i="4"/>
  <c r="CG18" i="4" s="1"/>
  <c r="CF23" i="4"/>
  <c r="CG23" i="4" s="1"/>
  <c r="CF18" i="3"/>
  <c r="CF21" i="3"/>
  <c r="CF70" i="3"/>
  <c r="CA77" i="3"/>
  <c r="D77" i="4"/>
  <c r="H77" i="4"/>
  <c r="L77" i="4"/>
  <c r="P77" i="4"/>
  <c r="T77" i="4"/>
  <c r="X77" i="4"/>
  <c r="AB77" i="4"/>
  <c r="AF77" i="4"/>
  <c r="AJ77" i="4"/>
  <c r="AN77" i="4"/>
  <c r="AR77" i="4"/>
  <c r="AV77" i="4"/>
  <c r="AZ77" i="4"/>
  <c r="BD77" i="4"/>
  <c r="BH77" i="4"/>
  <c r="BL77" i="4"/>
  <c r="BP77" i="4"/>
  <c r="BQ75" i="4"/>
  <c r="BY76" i="4"/>
  <c r="CI29" i="3"/>
  <c r="CI45" i="3"/>
  <c r="CI61" i="3"/>
  <c r="BY76" i="3"/>
  <c r="BY77" i="3" s="1"/>
  <c r="BX77" i="3"/>
  <c r="BR77" i="4"/>
  <c r="CE76" i="4"/>
  <c r="H86" i="4"/>
  <c r="L85" i="4"/>
  <c r="CE76" i="3"/>
  <c r="BZ76" i="4"/>
  <c r="BV77" i="3"/>
  <c r="BU76" i="4"/>
  <c r="F85" i="4"/>
  <c r="J85" i="4"/>
  <c r="N85" i="4"/>
  <c r="R85" i="4"/>
  <c r="V85" i="4"/>
  <c r="Z85" i="4"/>
  <c r="AD85" i="4"/>
  <c r="AH85" i="4"/>
  <c r="AL85" i="4"/>
  <c r="AP85" i="4"/>
  <c r="AT85" i="4"/>
  <c r="AX85" i="4"/>
  <c r="BB85" i="4"/>
  <c r="BF85" i="4"/>
  <c r="BJ85" i="4"/>
  <c r="BN85" i="4"/>
  <c r="BN77" i="4"/>
  <c r="BS77" i="4"/>
  <c r="BX77" i="4"/>
  <c r="G85" i="4"/>
  <c r="K85" i="4"/>
  <c r="O85" i="4"/>
  <c r="S85" i="4"/>
  <c r="W85" i="4"/>
  <c r="AA85" i="4"/>
  <c r="AE85" i="4"/>
  <c r="AI85" i="4"/>
  <c r="AM85" i="4"/>
  <c r="AQ85" i="4"/>
  <c r="AU85" i="4"/>
  <c r="AY85" i="4"/>
  <c r="BC85" i="4"/>
  <c r="BG85" i="4"/>
  <c r="BK85" i="4"/>
  <c r="BO85" i="4"/>
  <c r="P85" i="4"/>
  <c r="T85" i="4"/>
  <c r="X85" i="4"/>
  <c r="AB85" i="4"/>
  <c r="AF85" i="4"/>
  <c r="AJ85" i="4"/>
  <c r="AN85" i="4"/>
  <c r="AR85" i="4"/>
  <c r="AV85" i="4"/>
  <c r="AZ85" i="4"/>
  <c r="BD85" i="4"/>
  <c r="BH85" i="4"/>
  <c r="BL85" i="4"/>
  <c r="BP85" i="4"/>
  <c r="BQ80" i="4"/>
  <c r="CE75" i="4"/>
  <c r="CG36" i="6"/>
  <c r="CG38" i="6"/>
  <c r="CF73" i="6"/>
  <c r="CF36" i="4"/>
  <c r="CE73" i="4"/>
  <c r="CF34" i="4"/>
  <c r="CG34" i="4" s="1"/>
  <c r="CE73" i="3"/>
  <c r="CF19" i="3"/>
  <c r="CG24" i="3"/>
  <c r="CF52" i="3"/>
  <c r="CF10" i="3"/>
  <c r="CF11" i="3"/>
  <c r="CF16" i="3"/>
  <c r="CF26" i="3"/>
  <c r="CF27" i="3"/>
  <c r="CF32" i="3"/>
  <c r="CF40" i="3"/>
  <c r="CF48" i="3"/>
  <c r="CF56" i="3"/>
  <c r="CF64" i="3"/>
  <c r="CF72" i="3"/>
  <c r="BU76" i="3"/>
  <c r="BU77" i="3" s="1"/>
  <c r="CF15" i="3"/>
  <c r="CF12" i="3"/>
  <c r="CF17" i="3"/>
  <c r="CF22" i="3"/>
  <c r="CF23" i="3"/>
  <c r="CF28" i="3"/>
  <c r="CF31" i="3"/>
  <c r="CF34" i="3"/>
  <c r="CF42" i="3"/>
  <c r="CF50" i="3"/>
  <c r="CF58" i="3"/>
  <c r="CF66" i="3"/>
  <c r="CF44" i="3"/>
  <c r="CF60" i="3"/>
  <c r="CG31" i="3"/>
  <c r="CF36" i="3"/>
  <c r="CF68" i="3"/>
  <c r="CF14" i="3"/>
  <c r="CF20" i="3"/>
  <c r="CF35" i="3"/>
  <c r="BQ76" i="3"/>
  <c r="BQ77" i="3" s="1"/>
  <c r="CF37" i="4"/>
  <c r="CF43" i="4"/>
  <c r="CF13" i="5"/>
  <c r="CG13" i="5" s="1"/>
  <c r="CF21" i="5"/>
  <c r="CG21" i="5" s="1"/>
  <c r="CF29" i="5"/>
  <c r="CG29" i="5" s="1"/>
  <c r="CF37" i="5"/>
  <c r="CG37" i="5" s="1"/>
  <c r="CF46" i="5"/>
  <c r="CG46" i="5" s="1"/>
  <c r="CF54" i="5"/>
  <c r="CG54" i="5" s="1"/>
  <c r="CF62" i="5"/>
  <c r="CG62" i="5" s="1"/>
  <c r="CF70" i="5"/>
  <c r="CG70" i="5" s="1"/>
  <c r="BZ73" i="5"/>
  <c r="CF9" i="5"/>
  <c r="CG9" i="5" s="1"/>
  <c r="CF17" i="5"/>
  <c r="CG17" i="5" s="1"/>
  <c r="CF25" i="5"/>
  <c r="CG25" i="5" s="1"/>
  <c r="CF33" i="5"/>
  <c r="CG33" i="5" s="1"/>
  <c r="CF41" i="5"/>
  <c r="CG41" i="5" s="1"/>
  <c r="CF50" i="5"/>
  <c r="CG50" i="5" s="1"/>
  <c r="CF58" i="5"/>
  <c r="CG58" i="5" s="1"/>
  <c r="CF66" i="5"/>
  <c r="CG66" i="5" s="1"/>
  <c r="CE43" i="5"/>
  <c r="CF43" i="5" s="1"/>
  <c r="CG43" i="5" s="1"/>
  <c r="CF8" i="5"/>
  <c r="BU73" i="4"/>
  <c r="CF8" i="4"/>
  <c r="CF58" i="4"/>
  <c r="CG58" i="4" s="1"/>
  <c r="E86" i="4"/>
  <c r="I86" i="4"/>
  <c r="M86" i="4"/>
  <c r="Q86" i="4"/>
  <c r="U86" i="4"/>
  <c r="Y86" i="4"/>
  <c r="AC86" i="4"/>
  <c r="AG86" i="4"/>
  <c r="AK86" i="4"/>
  <c r="AO86" i="4"/>
  <c r="AS86" i="4"/>
  <c r="AW86" i="4"/>
  <c r="BA86" i="4"/>
  <c r="BE86" i="4"/>
  <c r="BI86" i="4"/>
  <c r="BM86" i="4"/>
  <c r="BY73" i="4"/>
  <c r="CF40" i="4"/>
  <c r="CG40" i="4" s="1"/>
  <c r="AL86" i="4"/>
  <c r="AT86" i="4"/>
  <c r="BB86" i="4"/>
  <c r="BJ86" i="4"/>
  <c r="BN86" i="4"/>
  <c r="BZ73" i="4"/>
  <c r="AE86" i="4"/>
  <c r="AI86" i="4"/>
  <c r="AM86" i="4"/>
  <c r="AY86" i="4"/>
  <c r="BC86" i="4"/>
  <c r="BK86" i="4"/>
  <c r="BO86" i="4"/>
  <c r="CG41" i="4"/>
  <c r="CF76" i="4"/>
  <c r="P86" i="4"/>
  <c r="T86" i="4"/>
  <c r="X86" i="4"/>
  <c r="AB86" i="4"/>
  <c r="AF86" i="4"/>
  <c r="AJ86" i="4"/>
  <c r="AN86" i="4"/>
  <c r="AR86" i="4"/>
  <c r="AV86" i="4"/>
  <c r="AZ86" i="4"/>
  <c r="BD86" i="4"/>
  <c r="BH86" i="4"/>
  <c r="BL86" i="4"/>
  <c r="BP86" i="4"/>
  <c r="BQ78" i="4"/>
  <c r="CI13" i="3"/>
  <c r="CI9" i="3"/>
  <c r="CI25" i="3"/>
  <c r="BU73" i="3"/>
  <c r="CF8" i="3"/>
  <c r="CF33" i="3"/>
  <c r="CF37" i="3"/>
  <c r="CF41" i="3"/>
  <c r="CF49" i="3"/>
  <c r="CF57" i="3"/>
  <c r="CF65" i="3"/>
  <c r="BY73" i="3"/>
  <c r="CI38" i="3"/>
  <c r="CF39" i="3"/>
  <c r="CI46" i="3"/>
  <c r="CF47" i="3"/>
  <c r="CI54" i="3"/>
  <c r="CF55" i="3"/>
  <c r="CI62" i="3"/>
  <c r="CF63" i="3"/>
  <c r="CF71" i="3"/>
  <c r="BZ73" i="3"/>
  <c r="CI30" i="3"/>
  <c r="CF43" i="3"/>
  <c r="CF51" i="3"/>
  <c r="CF59" i="3"/>
  <c r="CF67" i="3"/>
  <c r="CF14" i="2"/>
  <c r="CG14" i="2" s="1"/>
  <c r="CF18" i="2"/>
  <c r="CG18" i="2" s="1"/>
  <c r="CF11" i="2"/>
  <c r="CG11" i="2" s="1"/>
  <c r="CF15" i="2"/>
  <c r="CG15" i="2" s="1"/>
  <c r="CF19" i="2"/>
  <c r="CG19" i="2" s="1"/>
  <c r="CF23" i="2"/>
  <c r="CG23" i="2" s="1"/>
  <c r="CF27" i="2"/>
  <c r="CG27" i="2" s="1"/>
  <c r="CF31" i="2"/>
  <c r="CG31" i="2" s="1"/>
  <c r="CF35" i="2"/>
  <c r="CG35" i="2" s="1"/>
  <c r="CF39" i="2"/>
  <c r="CG39" i="2" s="1"/>
  <c r="CF43" i="2"/>
  <c r="CG43" i="2" s="1"/>
  <c r="CF47" i="2"/>
  <c r="CG47" i="2" s="1"/>
  <c r="CF51" i="2"/>
  <c r="CG51" i="2" s="1"/>
  <c r="CF55" i="2"/>
  <c r="CG55" i="2" s="1"/>
  <c r="CF59" i="2"/>
  <c r="CG59" i="2" s="1"/>
  <c r="CF63" i="2"/>
  <c r="CG63" i="2" s="1"/>
  <c r="CF10" i="2"/>
  <c r="CG10" i="2" s="1"/>
  <c r="CF22" i="2"/>
  <c r="CG22" i="2" s="1"/>
  <c r="CF34" i="2"/>
  <c r="CG34" i="2" s="1"/>
  <c r="CF38" i="2"/>
  <c r="CG38" i="2" s="1"/>
  <c r="CF42" i="2"/>
  <c r="CG42" i="2" s="1"/>
  <c r="CF46" i="2"/>
  <c r="CG46" i="2" s="1"/>
  <c r="CF12" i="2"/>
  <c r="CG12" i="2" s="1"/>
  <c r="CF16" i="2"/>
  <c r="CG16" i="2" s="1"/>
  <c r="CF20" i="2"/>
  <c r="CG20" i="2" s="1"/>
  <c r="CF24" i="2"/>
  <c r="CG24" i="2" s="1"/>
  <c r="CF28" i="2"/>
  <c r="CG28" i="2" s="1"/>
  <c r="CF32" i="2"/>
  <c r="CG32" i="2" s="1"/>
  <c r="CF36" i="2"/>
  <c r="CG36" i="2" s="1"/>
  <c r="CF40" i="2"/>
  <c r="CG40" i="2" s="1"/>
  <c r="CF44" i="2"/>
  <c r="CF48" i="2"/>
  <c r="CG48" i="2" s="1"/>
  <c r="CF52" i="2"/>
  <c r="CG52" i="2" s="1"/>
  <c r="CF56" i="2"/>
  <c r="CG56" i="2" s="1"/>
  <c r="CF60" i="2"/>
  <c r="CG60" i="2" s="1"/>
  <c r="CF64" i="2"/>
  <c r="CG64" i="2" s="1"/>
  <c r="CF26" i="2"/>
  <c r="CF30" i="2"/>
  <c r="CG30" i="2" s="1"/>
  <c r="CF50" i="2"/>
  <c r="CG50" i="2" s="1"/>
  <c r="BZ8" i="2"/>
  <c r="BZ73" i="2" s="1"/>
  <c r="BZ77" i="2" s="1"/>
  <c r="CF65" i="2"/>
  <c r="CG65" i="2" s="1"/>
  <c r="CF67" i="2"/>
  <c r="CG67" i="2" s="1"/>
  <c r="CF69" i="2"/>
  <c r="CG69" i="2" s="1"/>
  <c r="CF71" i="2"/>
  <c r="CG71" i="2" s="1"/>
  <c r="CF8" i="2"/>
  <c r="CF66" i="2"/>
  <c r="CG66" i="2" s="1"/>
  <c r="CF68" i="2"/>
  <c r="CG68" i="2" s="1"/>
  <c r="CF70" i="2"/>
  <c r="CG70" i="2" s="1"/>
  <c r="BQ78" i="2"/>
  <c r="M85" i="2"/>
  <c r="M86" i="2" s="1"/>
  <c r="BQ85" i="2"/>
  <c r="BW17" i="1"/>
  <c r="BZ17" i="1" s="1"/>
  <c r="BW25" i="1"/>
  <c r="BZ25" i="1" s="1"/>
  <c r="BW33" i="1"/>
  <c r="BZ33" i="1" s="1"/>
  <c r="BW16" i="1"/>
  <c r="BZ16" i="1" s="1"/>
  <c r="BW24" i="1"/>
  <c r="BZ24" i="1" s="1"/>
  <c r="BW32" i="1"/>
  <c r="BZ32" i="1" s="1"/>
  <c r="BW40" i="1"/>
  <c r="BZ40" i="1" s="1"/>
  <c r="BW44" i="1"/>
  <c r="BZ44" i="1" s="1"/>
  <c r="BW60" i="1"/>
  <c r="BZ60" i="1" s="1"/>
  <c r="BQ73" i="1"/>
  <c r="BQ76" i="1" s="1"/>
  <c r="BW8" i="1"/>
  <c r="BW9" i="1"/>
  <c r="BZ9" i="1" s="1"/>
  <c r="BW41" i="1"/>
  <c r="BZ41" i="1" s="1"/>
  <c r="BW48" i="1"/>
  <c r="BZ48" i="1" s="1"/>
  <c r="BW64" i="1"/>
  <c r="BZ64" i="1" s="1"/>
  <c r="CE77" i="4" l="1"/>
  <c r="CF69" i="5"/>
  <c r="CF23" i="5"/>
  <c r="CG23" i="5" s="1"/>
  <c r="BF77" i="4"/>
  <c r="AP77" i="4"/>
  <c r="AU77" i="4"/>
  <c r="AD77" i="4"/>
  <c r="N77" i="4"/>
  <c r="O77" i="4"/>
  <c r="BW77" i="4"/>
  <c r="BG77" i="4"/>
  <c r="BY75" i="4"/>
  <c r="Z77" i="4"/>
  <c r="J77" i="4"/>
  <c r="CF34" i="5"/>
  <c r="CG34" i="5" s="1"/>
  <c r="AX77" i="4"/>
  <c r="CF35" i="5"/>
  <c r="CG35" i="5" s="1"/>
  <c r="S77" i="4"/>
  <c r="V77" i="4"/>
  <c r="F77" i="4"/>
  <c r="AQ77" i="4"/>
  <c r="CF64" i="5"/>
  <c r="CG64" i="5" s="1"/>
  <c r="W77" i="4"/>
  <c r="CF52" i="5"/>
  <c r="CG52" i="5" s="1"/>
  <c r="CF42" i="5"/>
  <c r="CG42" i="5" s="1"/>
  <c r="CF72" i="5"/>
  <c r="CG72" i="5" s="1"/>
  <c r="K77" i="4"/>
  <c r="BU75" i="4"/>
  <c r="CF27" i="5"/>
  <c r="CG27" i="5" s="1"/>
  <c r="AH77" i="4"/>
  <c r="R77" i="4"/>
  <c r="AA77" i="4"/>
  <c r="CF19" i="5"/>
  <c r="CG19" i="5" s="1"/>
  <c r="G77" i="4"/>
  <c r="D86" i="4"/>
  <c r="BZ76" i="3"/>
  <c r="BZ77" i="3" s="1"/>
  <c r="CF76" i="3"/>
  <c r="CG76" i="3" s="1"/>
  <c r="CG43" i="3"/>
  <c r="CG71" i="3"/>
  <c r="CG55" i="3"/>
  <c r="CG39" i="3"/>
  <c r="CG65" i="3"/>
  <c r="CG49" i="3"/>
  <c r="CG37" i="3"/>
  <c r="CG14" i="3"/>
  <c r="CG66" i="3"/>
  <c r="CG34" i="3"/>
  <c r="CG22" i="3"/>
  <c r="CG48" i="3"/>
  <c r="CG26" i="3"/>
  <c r="CG52" i="3"/>
  <c r="CG67" i="3"/>
  <c r="CG33" i="3"/>
  <c r="CG35" i="3"/>
  <c r="CG68" i="3"/>
  <c r="CG58" i="3"/>
  <c r="CG17" i="3"/>
  <c r="CG72" i="3"/>
  <c r="CG40" i="3"/>
  <c r="CG16" i="3"/>
  <c r="CI24" i="3"/>
  <c r="CG59" i="3"/>
  <c r="CG63" i="3"/>
  <c r="CG47" i="3"/>
  <c r="CG57" i="3"/>
  <c r="CG41" i="3"/>
  <c r="CG20" i="3"/>
  <c r="CG36" i="3"/>
  <c r="CG60" i="3"/>
  <c r="CG50" i="3"/>
  <c r="CG28" i="3"/>
  <c r="CG12" i="3"/>
  <c r="CG64" i="3"/>
  <c r="CG32" i="3"/>
  <c r="CG11" i="3"/>
  <c r="CG19" i="3"/>
  <c r="CG21" i="3"/>
  <c r="CG51" i="3"/>
  <c r="CI31" i="3"/>
  <c r="CG44" i="3"/>
  <c r="CG42" i="3"/>
  <c r="CG23" i="3"/>
  <c r="CG15" i="3"/>
  <c r="CG56" i="3"/>
  <c r="CG27" i="3"/>
  <c r="CG10" i="3"/>
  <c r="CE77" i="3"/>
  <c r="CG70" i="3"/>
  <c r="CG18" i="3"/>
  <c r="BQ86" i="3"/>
  <c r="L86" i="4"/>
  <c r="CG76" i="4"/>
  <c r="BQ77" i="4"/>
  <c r="BQ85" i="4"/>
  <c r="CG73" i="6"/>
  <c r="CG37" i="4"/>
  <c r="CG36" i="4"/>
  <c r="CG26" i="2"/>
  <c r="BU77" i="4"/>
  <c r="CG43" i="4"/>
  <c r="CG44" i="2"/>
  <c r="CF73" i="5"/>
  <c r="CG8" i="5"/>
  <c r="CE73" i="5"/>
  <c r="CF73" i="4"/>
  <c r="CG8" i="4"/>
  <c r="CF73" i="3"/>
  <c r="CG8" i="3"/>
  <c r="BQ86" i="2"/>
  <c r="CF73" i="2"/>
  <c r="CG8" i="2"/>
  <c r="M87" i="2"/>
  <c r="BW73" i="1"/>
  <c r="BW76" i="1" s="1"/>
  <c r="BZ8" i="1"/>
  <c r="BZ73" i="1" s="1"/>
  <c r="BZ76" i="1" s="1"/>
  <c r="F86" i="4" l="1"/>
  <c r="AX86" i="4"/>
  <c r="J86" i="4"/>
  <c r="BG86" i="4"/>
  <c r="AD86" i="4"/>
  <c r="AA86" i="4"/>
  <c r="W86" i="4"/>
  <c r="V86" i="4"/>
  <c r="Z86" i="4"/>
  <c r="AU86" i="4"/>
  <c r="CG73" i="5"/>
  <c r="R86" i="4"/>
  <c r="S86" i="4"/>
  <c r="O86" i="4"/>
  <c r="AP86" i="4"/>
  <c r="CG69" i="5"/>
  <c r="G86" i="4"/>
  <c r="AH86" i="4"/>
  <c r="K86" i="4"/>
  <c r="AQ86" i="4"/>
  <c r="BZ75" i="4"/>
  <c r="N86" i="4"/>
  <c r="BF86" i="4"/>
  <c r="BY77" i="4"/>
  <c r="CI42" i="3"/>
  <c r="CI11" i="3"/>
  <c r="CI28" i="3"/>
  <c r="CI57" i="3"/>
  <c r="CI40" i="3"/>
  <c r="CI17" i="3"/>
  <c r="CI68" i="3"/>
  <c r="CI33" i="3"/>
  <c r="CI52" i="3"/>
  <c r="CI48" i="3"/>
  <c r="CI34" i="3"/>
  <c r="CI14" i="3"/>
  <c r="CI49" i="3"/>
  <c r="CI39" i="3"/>
  <c r="CI71" i="3"/>
  <c r="CI27" i="3"/>
  <c r="CI21" i="3"/>
  <c r="CI60" i="3"/>
  <c r="CI63" i="3"/>
  <c r="CI70" i="3"/>
  <c r="CI10" i="3"/>
  <c r="CI23" i="3"/>
  <c r="CI44" i="3"/>
  <c r="CI51" i="3"/>
  <c r="CI19" i="3"/>
  <c r="CI32" i="3"/>
  <c r="CI12" i="3"/>
  <c r="CI50" i="3"/>
  <c r="CI36" i="3"/>
  <c r="CI41" i="3"/>
  <c r="CI47" i="3"/>
  <c r="CI59" i="3"/>
  <c r="CF77" i="3"/>
  <c r="CI18" i="3"/>
  <c r="CI15" i="3"/>
  <c r="CI64" i="3"/>
  <c r="CI20" i="3"/>
  <c r="CI56" i="3"/>
  <c r="CI16" i="3"/>
  <c r="CI72" i="3"/>
  <c r="CI58" i="3"/>
  <c r="CI35" i="3"/>
  <c r="CI67" i="3"/>
  <c r="CI26" i="3"/>
  <c r="CI22" i="3"/>
  <c r="CI66" i="3"/>
  <c r="CI37" i="3"/>
  <c r="CI65" i="3"/>
  <c r="CI55" i="3"/>
  <c r="CI43" i="3"/>
  <c r="BQ86" i="4"/>
  <c r="CG73" i="2"/>
  <c r="CG77" i="2" s="1"/>
  <c r="CG73" i="4"/>
  <c r="CF77" i="2"/>
  <c r="CG73" i="3"/>
  <c r="CI8" i="3"/>
  <c r="CF75" i="4" l="1"/>
  <c r="BZ77" i="4"/>
  <c r="CI73" i="3"/>
  <c r="CG77" i="3"/>
  <c r="CG75" i="4" l="1"/>
  <c r="CH75" i="4" s="1"/>
  <c r="CH77" i="4" s="1"/>
  <c r="CF77" i="4"/>
  <c r="CG77" i="4" l="1"/>
</calcChain>
</file>

<file path=xl/sharedStrings.xml><?xml version="1.0" encoding="utf-8"?>
<sst xmlns="http://schemas.openxmlformats.org/spreadsheetml/2006/main" count="2428" uniqueCount="370">
  <si>
    <t>Tablica ponude u bazičnim cijenama, uklljučujući transformaciju u kupovne cijene</t>
  </si>
  <si>
    <t>Godina</t>
  </si>
  <si>
    <t>Hrvatska</t>
  </si>
  <si>
    <t>Tekuće cijene</t>
  </si>
  <si>
    <t>U 000 HRK</t>
  </si>
  <si>
    <t xml:space="preserve"> </t>
  </si>
  <si>
    <t>OUTPUT DJELATNOSTI</t>
  </si>
  <si>
    <t>UVOZ</t>
  </si>
  <si>
    <t>VREDNOVANJE</t>
  </si>
  <si>
    <t>Biljna i stočarska proizvodnja, lovstvo i uslužne djelatnosti povezane s njima</t>
  </si>
  <si>
    <t>Šumarstvo i sječa drva</t>
  </si>
  <si>
    <t xml:space="preserve">Ribarstvo </t>
  </si>
  <si>
    <t>Rudarstvo i vađenje</t>
  </si>
  <si>
    <t>Proizvodnja prehrambenih proizvoda;  Proizvodnja pića;  Proizvodnja duhanskih proizvoda</t>
  </si>
  <si>
    <t>Proizvodnja tekstila;  Proizvodnja odjeće;  Proizvodnja kože i srodnih proizvoda</t>
  </si>
  <si>
    <t>Prerada drva i proizvoda od drva i pluta, osim namještaja; proizvodnja proizvoda od slame i pletarskih materijala</t>
  </si>
  <si>
    <t>Proizvodnja papira i proizvoda od papira</t>
  </si>
  <si>
    <t>Tiskanje i umnožavanje snimljenih zapisa</t>
  </si>
  <si>
    <t>Proizvodnja koksa i rafiniranih naftnih proizvoda</t>
  </si>
  <si>
    <t>Proizvodnja kemikalija i kemijskih proizvoda</t>
  </si>
  <si>
    <t>Proizvodnja osnovnih farmaceutskih proizvoda i farmaceutskih pripravaka</t>
  </si>
  <si>
    <t>Proizvodnja proizvoda od gume i plastike</t>
  </si>
  <si>
    <t>Proizvodnja ostalih nemetalnih mineralnih proizvoda</t>
  </si>
  <si>
    <t>Proizvodnja metala</t>
  </si>
  <si>
    <t>Proizvodnja gotovih metalnih proizvoda, osim strojeva i opreme</t>
  </si>
  <si>
    <t>Proizvodnja računala te elektroničkih i optičkih proizvoda</t>
  </si>
  <si>
    <t>Proizvodnja električne opreme</t>
  </si>
  <si>
    <t xml:space="preserve">Proizvodnja strojeva i uređaja, d. n. </t>
  </si>
  <si>
    <t>Proizvodnja motornih vozila, prikolica i poluprikolica</t>
  </si>
  <si>
    <t>Proizvodnja ostalih prijevoznih sredstava</t>
  </si>
  <si>
    <t>Proizvodnja namještaja;  Ostala prerađivačka industrija</t>
  </si>
  <si>
    <t>Popravak i instaliranje strojeva i opreme</t>
  </si>
  <si>
    <t>Opskrba električnom energijom, plinom, parom i klimatizacija</t>
  </si>
  <si>
    <t>Skupljanje, pročišćavanje i opskrba vodom</t>
  </si>
  <si>
    <t>Uklanjanje otpadnih voda;  Skupljanje otpada, djelatnosti obrade i zbrinjavanja otpada; oporaba materijala;  Djelatnosti sanacije okoliša te ostale djelatnosti gospodarenja otpadom</t>
  </si>
  <si>
    <t>Gradnja zgrada</t>
  </si>
  <si>
    <t>Trgovina na veliko i na malo motornim vozilima i motociklima; popravak motornih vozila i motocikala</t>
  </si>
  <si>
    <t>Trgovina na veliko, osim trgovine motornim vozilima i motociklima</t>
  </si>
  <si>
    <t>Trgovina na malo, osim trgovine motornim vozilima i motociklima</t>
  </si>
  <si>
    <t>Kopneni prijevoz i cjevovodni transport</t>
  </si>
  <si>
    <t>Vodeni prijevoz</t>
  </si>
  <si>
    <t>Zračni prijevoz</t>
  </si>
  <si>
    <t>Skladištenje i prateće djelatnosti u prijevozu</t>
  </si>
  <si>
    <t>Poštanske i kurirske djelatnosti</t>
  </si>
  <si>
    <t>Djelatnosti pripreme i usluživanja hrane i pića</t>
  </si>
  <si>
    <t>Izdavačke djelatnosti</t>
  </si>
  <si>
    <t>Proizvodnja filmova, videofilmova i televizijskog programa, djelatnosti snimanja zvučnih zapisa i izdavanja glazbenih zapisa</t>
  </si>
  <si>
    <t>Telekomunikacije</t>
  </si>
  <si>
    <t>Računalno programiranje, savjetovanje i djelatnosti povezane s njima</t>
  </si>
  <si>
    <t>Financijske uslužne djelatnosti, osim osiguranja i mirovinskih fondova</t>
  </si>
  <si>
    <t>Osiguranje, reosiguranje i mirovinski fondovi, osim, obveznoga socijalnog osiguranja</t>
  </si>
  <si>
    <t>Pomoćne djelatnosti kod financijskih usluga i djelatnosti osiguranja</t>
  </si>
  <si>
    <t>Poslovanje nekretninama</t>
  </si>
  <si>
    <t>Imputirana renta</t>
  </si>
  <si>
    <t>Pravne i računovodstvene djelatnosti;  Upravljačke djelatnosti; savjetovanje u vezi s upravljanjem</t>
  </si>
  <si>
    <t>Arhitektonske djelatnosti i inženjerstvo; tehničko ispitivanje i analiza</t>
  </si>
  <si>
    <t>Znanstveno istraživanje i razvoj</t>
  </si>
  <si>
    <t>Promidžba (reklama i propaganda) i istraživanje tržišta</t>
  </si>
  <si>
    <t>Ostale stručne, znanstvene i tehničke djelatnosti;  Veterinarske djelatnosti</t>
  </si>
  <si>
    <t>Djelatnosti iznajmljivanja i davanja u zakup (leasing)</t>
  </si>
  <si>
    <t>Djelatnosti zapošljavanja</t>
  </si>
  <si>
    <t>Putničke agencije, organizatori putovanja (turoperatori) i ostale rezervacijske usluge te djelatnosti povezane s njima</t>
  </si>
  <si>
    <t>Zaštitne i istražne djelatnosti;  Usluge u vezi s upravljanjem i održavanjem zgrada te djelatnosti uređenja i održavanja krajolika;  Uredske administrativne i pomoćne djelatnosti te ostale poslovne pomoćne djelatnosti</t>
  </si>
  <si>
    <t>Javna uprava i obrana; obvezno socijalno osiguranje</t>
  </si>
  <si>
    <t>Obrazovanje</t>
  </si>
  <si>
    <t>Djelatnosti zdravstvene zaštite</t>
  </si>
  <si>
    <t>Djelatnosti socijalne skrbi sa smještajem;  Djelatnosti socijalne skrbi bez smještaja</t>
  </si>
  <si>
    <t>Kreativne, umjetničke i zabavne djelatnosti;  Knjižnice, arhivi, muzeji i ostale kulturne djelatnosti;  Knjižnice, arhivi, muzeji i ostale kulturne djelatnosti</t>
  </si>
  <si>
    <t>Sportske djelatnosti te zabavne i rekreacijske djelatnosti</t>
  </si>
  <si>
    <t>Djelatnosti članskih organizacija</t>
  </si>
  <si>
    <t>Popravak računala i predmeta za osobnu uporabu i kućanstvo</t>
  </si>
  <si>
    <t>Ostale osobne uslužne djelatnosti</t>
  </si>
  <si>
    <t>Djelatnosti privatnih kućanstava koja proizvode različitu robu i obavljaju različite usluge za vlastite potrebe</t>
  </si>
  <si>
    <t>Djelatnosti izvanteritorijalnih organizacija i tijela</t>
  </si>
  <si>
    <t>Uvoz roba</t>
  </si>
  <si>
    <t>Uvoz usluga</t>
  </si>
  <si>
    <t>Ukupno uvoz  CIF</t>
  </si>
  <si>
    <t>Trgovačke i transportne marže</t>
  </si>
  <si>
    <t>Porezi umanjeni za subvencije na proizvode</t>
  </si>
  <si>
    <t>Ukupna ponuda u kupovnim cijenama</t>
  </si>
  <si>
    <t>Code</t>
  </si>
  <si>
    <t>A01</t>
  </si>
  <si>
    <t>A02</t>
  </si>
  <si>
    <t>A03</t>
  </si>
  <si>
    <t>B</t>
  </si>
  <si>
    <t>C10-C12</t>
  </si>
  <si>
    <t>C13-C15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</si>
  <si>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</si>
  <si>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</si>
  <si>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</si>
  <si>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</si>
  <si>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</si>
  <si>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</si>
  <si>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</si>
  <si>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</si>
  <si>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</si>
  <si>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</si>
  <si>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</si>
  <si>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</si>
  <si>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</si>
  <si>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</si>
  <si>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</si>
  <si>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C31_C32</t>
  </si>
  <si>
    <t>C33</t>
  </si>
  <si>
    <t>D35</t>
  </si>
  <si>
    <t>E36</t>
  </si>
  <si>
    <t>E37-E39</t>
  </si>
  <si>
    <t>F</t>
  </si>
  <si>
    <t>G45</t>
  </si>
  <si>
    <t>G46</t>
  </si>
  <si>
    <t>G47</t>
  </si>
  <si>
    <t>H49</t>
  </si>
  <si>
    <t>H50</t>
  </si>
  <si>
    <t>H51</t>
  </si>
  <si>
    <t>H52</t>
  </si>
  <si>
    <t>H53</t>
  </si>
  <si>
    <t>I</t>
  </si>
  <si>
    <t>J58</t>
  </si>
  <si>
    <t>J59_J60</t>
  </si>
  <si>
    <t>J61</t>
  </si>
  <si>
    <t>J62_J63</t>
  </si>
  <si>
    <t>K64</t>
  </si>
  <si>
    <t>K65</t>
  </si>
  <si>
    <t>K66</t>
  </si>
  <si>
    <t>L68B</t>
  </si>
  <si>
    <t>L68A</t>
  </si>
  <si>
    <t>M69_M70</t>
  </si>
  <si>
    <t>M71</t>
  </si>
  <si>
    <t>M72</t>
  </si>
  <si>
    <t>M73</t>
  </si>
  <si>
    <t>M74_M75</t>
  </si>
  <si>
    <t>N77</t>
  </si>
  <si>
    <t>N78</t>
  </si>
  <si>
    <t>N79</t>
  </si>
  <si>
    <t>N80-N82</t>
  </si>
  <si>
    <t>O84</t>
  </si>
  <si>
    <t>P85</t>
  </si>
  <si>
    <t>Q86</t>
  </si>
  <si>
    <t>Q87_Q88</t>
  </si>
  <si>
    <t>R90-R92</t>
  </si>
  <si>
    <t>R93</t>
  </si>
  <si>
    <t>S94</t>
  </si>
  <si>
    <t>S95</t>
  </si>
  <si>
    <t>S96</t>
  </si>
  <si>
    <t>T</t>
  </si>
  <si>
    <t>U</t>
  </si>
  <si>
    <t>TOTAL</t>
  </si>
  <si>
    <t>P7_S21</t>
  </si>
  <si>
    <t>P7_S2111</t>
  </si>
  <si>
    <t>P7</t>
  </si>
  <si>
    <t>SUPBP</t>
  </si>
  <si>
    <t>P118</t>
  </si>
  <si>
    <t>D21_M_D31</t>
  </si>
  <si>
    <t>SUPPP</t>
  </si>
  <si>
    <t>No</t>
  </si>
  <si>
    <t>Ukupni output po djelatnostima</t>
  </si>
  <si>
    <t>DP7A</t>
  </si>
  <si>
    <t>Prilagodbe uvoza CIF/fob</t>
  </si>
  <si>
    <t>P33</t>
  </si>
  <si>
    <t>Izravna kupovina rezidenata u inozemstvu</t>
  </si>
  <si>
    <t>TOT_CA</t>
  </si>
  <si>
    <t>Tablica uporabe u tržišnim kupovnim cijenama</t>
  </si>
  <si>
    <t>INPUTI PO DJELATNOSTIMA (NACE)</t>
  </si>
  <si>
    <t>IZDACI ZA FINALNU POTROŠNJU</t>
  </si>
  <si>
    <t>BRUTO INVESTICIJE</t>
  </si>
  <si>
    <t>IZVOZ</t>
  </si>
  <si>
    <t>Ukupna intermedijarna potrošnja/dodana vrijednost</t>
  </si>
  <si>
    <t>Izdaci za konačnu potrošnju kućanstava</t>
  </si>
  <si>
    <t>Izdaci za konačnu potrošnju NPUSK-a</t>
  </si>
  <si>
    <t>Izdaci za konačnu potrošnju države</t>
  </si>
  <si>
    <t>Ukupna konačna potrošnja</t>
  </si>
  <si>
    <t>Bruto investicije u fiksni kapital</t>
  </si>
  <si>
    <t>Promjena dragocjenosti</t>
  </si>
  <si>
    <t>Promjena zaliha</t>
  </si>
  <si>
    <t>Promjena dragocjenosti i promejna zaliha</t>
  </si>
  <si>
    <t>Bruto investicije</t>
  </si>
  <si>
    <t>Izvoz dobara</t>
  </si>
  <si>
    <t>Ukupan izvoz</t>
  </si>
  <si>
    <t>Ukupne finalne uporabe u tržišnim cijenama</t>
  </si>
  <si>
    <t>Ukupne uporabe u tržišnim cijenama</t>
  </si>
  <si>
    <t>P3_S14</t>
  </si>
  <si>
    <t>P3_S15</t>
  </si>
  <si>
    <t>P3_S13</t>
  </si>
  <si>
    <t>P3</t>
  </si>
  <si>
    <t>P51</t>
  </si>
  <si>
    <t>P53</t>
  </si>
  <si>
    <t>P52</t>
  </si>
  <si>
    <t>P52_P53</t>
  </si>
  <si>
    <t>P5</t>
  </si>
  <si>
    <t>P6_S21</t>
  </si>
  <si>
    <t>P6</t>
  </si>
  <si>
    <t>TFINU</t>
  </si>
  <si>
    <t>TU</t>
  </si>
  <si>
    <t>Ukupna intermedijarna/konačna potrošnja u kupovnim cijenama</t>
  </si>
  <si>
    <t>DP6A</t>
  </si>
  <si>
    <t>Prilagodba izvoza Cif/fob</t>
  </si>
  <si>
    <t>P34</t>
  </si>
  <si>
    <t>Kupovina nerezidenata na domaćem teritoriju</t>
  </si>
  <si>
    <t>P2PP</t>
  </si>
  <si>
    <t>Ukupna intermedijarna/prilagođena konačna potrošnja u kupovnim cijenama</t>
  </si>
  <si>
    <t>D1</t>
  </si>
  <si>
    <t>Naknade zaposlenicima</t>
  </si>
  <si>
    <t>D29_M_D39</t>
  </si>
  <si>
    <t>Ostali neto porezi na proizvodnju</t>
  </si>
  <si>
    <t>B2G_B3G</t>
  </si>
  <si>
    <t>Poslovni višak , bruto</t>
  </si>
  <si>
    <t>B1G</t>
  </si>
  <si>
    <t>Bruto dodana vrijednost</t>
  </si>
  <si>
    <t>P1</t>
  </si>
  <si>
    <t>SUPPLEMENTARY DATA</t>
  </si>
  <si>
    <t>EMP</t>
  </si>
  <si>
    <t xml:space="preserve">Broj zaposlenih </t>
  </si>
  <si>
    <t>Tablica uporabe u bazičnim cijenama</t>
  </si>
  <si>
    <t>Ukupne finalne uporabe u bazičnim cijenama</t>
  </si>
  <si>
    <t>Ukupne uporabe u bazičnim cijenama</t>
  </si>
  <si>
    <t>Ukupna ponuda u bazičnim cijenama</t>
  </si>
  <si>
    <t>Neto porezi na proizvode</t>
  </si>
  <si>
    <t>Tablica uporabe domaćih dobara i usluga u bazičnim cijenama</t>
  </si>
  <si>
    <t>P2I</t>
  </si>
  <si>
    <t>Upotreba uvoznih dobara i usluga</t>
  </si>
  <si>
    <t>Tablica uporabe uvoznih dobara i usluga u bazičnim cijenama</t>
  </si>
  <si>
    <t>Distribucija trgovačkih i transportnih marži</t>
  </si>
  <si>
    <t>Year</t>
  </si>
  <si>
    <t>Hrvatska 2013</t>
  </si>
  <si>
    <t>Croatia</t>
  </si>
  <si>
    <t>Tablica uporabe neto poreza na dobra i usluge</t>
  </si>
  <si>
    <t>Ukupni output u bazičnim cijenama</t>
  </si>
  <si>
    <t>Output u bazičnim cijenama</t>
  </si>
  <si>
    <t xml:space="preserve">    PROIZVODI (KPD*64)</t>
  </si>
  <si>
    <t xml:space="preserve">           DJELATNOSTI 
          (NKD)      </t>
  </si>
  <si>
    <t>KPD_A01</t>
  </si>
  <si>
    <t>KPD_A02</t>
  </si>
  <si>
    <t>KPD_A03</t>
  </si>
  <si>
    <t>KPD_B</t>
  </si>
  <si>
    <t>KPD_C10-C12</t>
  </si>
  <si>
    <t>KPD_C13-C15</t>
  </si>
  <si>
    <t>KPD_C16</t>
  </si>
  <si>
    <t>KPD_C17</t>
  </si>
  <si>
    <t>KPD_C18</t>
  </si>
  <si>
    <t>KPD_C19</t>
  </si>
  <si>
    <t>KPD_C20</t>
  </si>
  <si>
    <t>KPD_C21</t>
  </si>
  <si>
    <t>KPD_C22</t>
  </si>
  <si>
    <t>KPD_C23</t>
  </si>
  <si>
    <t>KPD_C24</t>
  </si>
  <si>
    <t>KPD_C25</t>
  </si>
  <si>
    <t>KPD_C26</t>
  </si>
  <si>
    <t>KPD_C27</t>
  </si>
  <si>
    <t>KPD_C28</t>
  </si>
  <si>
    <t>KPD_C29</t>
  </si>
  <si>
    <t>KPD_C30</t>
  </si>
  <si>
    <t>KPD_C31_C32</t>
  </si>
  <si>
    <t>KPD_C33</t>
  </si>
  <si>
    <t>KPD_D35</t>
  </si>
  <si>
    <t>KPD_E36</t>
  </si>
  <si>
    <t>KPD_E37-E39</t>
  </si>
  <si>
    <t>KPD_F</t>
  </si>
  <si>
    <t>KPD_G45</t>
  </si>
  <si>
    <t>KPD_G46</t>
  </si>
  <si>
    <t>KPD_G47</t>
  </si>
  <si>
    <t>KPD_H49</t>
  </si>
  <si>
    <t>KPD_H50</t>
  </si>
  <si>
    <t>KPD_H51</t>
  </si>
  <si>
    <t>KPD_H52</t>
  </si>
  <si>
    <t>KPD_H53</t>
  </si>
  <si>
    <t>KPD_I</t>
  </si>
  <si>
    <t>KPD_J58</t>
  </si>
  <si>
    <t>KPD_J59_J60</t>
  </si>
  <si>
    <t>KPD_J61</t>
  </si>
  <si>
    <t>KPD_J62_J63</t>
  </si>
  <si>
    <t>KPD_K64</t>
  </si>
  <si>
    <t>KPD_K65</t>
  </si>
  <si>
    <t>KPD_K66</t>
  </si>
  <si>
    <t>KPD_L68B</t>
  </si>
  <si>
    <t>KPD_L68A</t>
  </si>
  <si>
    <t>KPD_M69_M70</t>
  </si>
  <si>
    <t>KPD_M71</t>
  </si>
  <si>
    <t>KPD_M72</t>
  </si>
  <si>
    <t>KPD_M73</t>
  </si>
  <si>
    <t>KPD_M74_M75</t>
  </si>
  <si>
    <t>KPD_N77</t>
  </si>
  <si>
    <t>KPD_N78</t>
  </si>
  <si>
    <t>KPD_N79</t>
  </si>
  <si>
    <t>KPD_N80-N82</t>
  </si>
  <si>
    <t>KPD_O84</t>
  </si>
  <si>
    <t>KPD_P85</t>
  </si>
  <si>
    <t>KPD_Q86</t>
  </si>
  <si>
    <t>KPD_Q87_Q88</t>
  </si>
  <si>
    <t>KPD_R90-R92</t>
  </si>
  <si>
    <t>KPD_R93</t>
  </si>
  <si>
    <t>KPD_S94</t>
  </si>
  <si>
    <t>KPD_S95</t>
  </si>
  <si>
    <t>KPD_S96</t>
  </si>
  <si>
    <t>KPD_T</t>
  </si>
  <si>
    <t>KPD_U</t>
  </si>
  <si>
    <t>KPD_TOTAL</t>
  </si>
  <si>
    <t>Biljni i stočarski proizvodi, proizvodi lovstva i usluge povezane s njima</t>
  </si>
  <si>
    <t>Proizvodi šumarstva i sječe drva te usluge povezane s njima</t>
  </si>
  <si>
    <t>Ribe i ostali riblji proizvodi; proizvodi akvakulture; pomoćne usluge u ribarstvu</t>
  </si>
  <si>
    <t>Tekstil; odjeća; koža</t>
  </si>
  <si>
    <t>Drvo i proizvodi od drva i pluta, osim namještaja; proizvodi od slame pletarskih materijala</t>
  </si>
  <si>
    <t>Papir i proizvodi od papira</t>
  </si>
  <si>
    <t>Tiskani materijali i snimljeni zapisi</t>
  </si>
  <si>
    <t>Koks i rafinirani naftni proizvodi</t>
  </si>
  <si>
    <t>Kemikalije i kemijski proizvodi</t>
  </si>
  <si>
    <t>Osnovni farmaceutski proizvodi i farmaceutski pripravci</t>
  </si>
  <si>
    <t>Proizvodi od gume i plastike</t>
  </si>
  <si>
    <t>Ostali nemetalni i mineralni proizvodi</t>
  </si>
  <si>
    <t>Osnovni metali</t>
  </si>
  <si>
    <t>Gotovi metalni proizvodi, osim strojeva i opreme</t>
  </si>
  <si>
    <t>Računala, elektronski i optički proizvodi</t>
  </si>
  <si>
    <t>Električna oprema</t>
  </si>
  <si>
    <t>Strojevi i uređaji, d. n.</t>
  </si>
  <si>
    <t>Motorna vozila, prikolice i poluprikolice</t>
  </si>
  <si>
    <t xml:space="preserve">Ostala prijevozna sredstva  </t>
  </si>
  <si>
    <t>Usluge popravka i ugradnje strojeva i opreme</t>
  </si>
  <si>
    <t>Električna energija, plin, para i klimatizacija</t>
  </si>
  <si>
    <t>Prirodna voda; usluge pročišćavanja i opskrbe vodom</t>
  </si>
  <si>
    <t>Građevinarstvo i građevinski radovi</t>
  </si>
  <si>
    <t>Usluge trgovine na veliko i na malo motornim vozilima i motociklima; popravak motornih vozila i motocikla</t>
  </si>
  <si>
    <t>Usluge trgovine na veliko, osim trgovine motornim vozilima i motociklima</t>
  </si>
  <si>
    <t>Usluge trgovine na malo, osim trgovine motornim vozilima i motociklima</t>
  </si>
  <si>
    <t>Usluge kopnenog prijevoza i cjevovodnog transporta</t>
  </si>
  <si>
    <t>Usluge vodenog prijevoza</t>
  </si>
  <si>
    <t>Usluge skladištenja i prateće usluge u prijevozu</t>
  </si>
  <si>
    <t>Poštanske i kurirske usluge</t>
  </si>
  <si>
    <t>Proizvodnja filmova, TV programa, zapisa, emitiranje programa</t>
  </si>
  <si>
    <t>Telekomunikacijske usluge</t>
  </si>
  <si>
    <t>Računalno programiranje i informacijske usluge</t>
  </si>
  <si>
    <t>Financijske usluge, osim osiguranja i mirovinskih fondova</t>
  </si>
  <si>
    <t>Usluge osiguranja, reosiguranja i mirovinskih fondova, osim obveznog socijalnog osiguranja</t>
  </si>
  <si>
    <t>Pomoćne usluge kod financijskih i usluga osiguranja</t>
  </si>
  <si>
    <t>Usluge poslovanja nekretninama</t>
  </si>
  <si>
    <t>Pravne, računovodstvene, upravljačke usluge</t>
  </si>
  <si>
    <t>Arhitektonske i inženjerske usluge; usluge tehničkog ispitivanja i analize</t>
  </si>
  <si>
    <t>Usluge znanstvenog istraživanja i razvoja</t>
  </si>
  <si>
    <t>Usluge promidžbe i istraživanja tržišta</t>
  </si>
  <si>
    <t>Ostale stručne, znanstvene i tehničke usluge</t>
  </si>
  <si>
    <t>Usluge iznajmljivanja i davanja u  zakup (leasing)</t>
  </si>
  <si>
    <t>Usluge zapošljavanja</t>
  </si>
  <si>
    <t>Usluge putničkih agencija, turoperatora i ostale rezervacijske usluge te usluge povezane s njima</t>
  </si>
  <si>
    <t>Zaštitne i istražne usluge; upravljanje i održavanje zgrada; uredske, administraivne i pomoćne usluge</t>
  </si>
  <si>
    <t>Usluge javne uprave i obrane; usluge obveznog socijalnog osiguranja</t>
  </si>
  <si>
    <t>Usluge obrazovanja</t>
  </si>
  <si>
    <t>Usluge zdravstvene zaštite</t>
  </si>
  <si>
    <t>Usluge socijalne skrbi</t>
  </si>
  <si>
    <t>Kreativne, umjetničke i zabavne djelatnosti;  Knjižnice, arhivi, muzeji i ostale kulturne djelatnosti</t>
  </si>
  <si>
    <t>Sportske, zabavne i rekreacijske usluge</t>
  </si>
  <si>
    <t>Usluge članskih organizacija</t>
  </si>
  <si>
    <t>Usluge popravaka računala i predmeta za osobnu uporabu i kućanstvo</t>
  </si>
  <si>
    <t>Ostale osobne usluge</t>
  </si>
  <si>
    <t>Usluge privatnih kućanstava</t>
  </si>
  <si>
    <t>Usluge izvanteritorijalnih organizacija i tijela</t>
  </si>
  <si>
    <t>Namještaj; Ostali proizvodi prerađivačke industrije</t>
  </si>
  <si>
    <t>Usluge uklanjanja otpadnih voda; kanalizacijsko blato; Usluge skupljanja obrade i zbrinjavanja gospodarenja otpada; usluge oporabe otpadnog materijala;Usluge sanacije okoliša te ostale usluge gospodarenja otpadom</t>
  </si>
  <si>
    <t>Usluge zračnog prijevoza</t>
  </si>
  <si>
    <t>Usluge smještaja; Uslužne djelatnosti pripreme i usluživanja hrane i pića</t>
  </si>
  <si>
    <t>Izdavačke usluge</t>
  </si>
  <si>
    <t>Proizvodi rudarstva i vađenja</t>
  </si>
  <si>
    <t>Proizvodi hrane; pića; duhanski proizvodi</t>
  </si>
  <si>
    <t>KPA_TOTAL</t>
  </si>
  <si>
    <t>Izvoz usluga</t>
  </si>
  <si>
    <t>Output po proizvodima u bazičnim cijenama</t>
  </si>
  <si>
    <t>Ukupno neto porezi na dobra i usluge</t>
  </si>
  <si>
    <t>Ukupna intermedijarna/konačna potrošnja u bazičnim cijenama</t>
  </si>
  <si>
    <t>Ukupna intermedijarna/konačna potrošnja domaćih dobara i usluga u bazičnim cijenama</t>
  </si>
  <si>
    <t>Ukupne ponuda domaćih proizvoda u bazičnim cijenama</t>
  </si>
  <si>
    <t>Ukupne ponuda uvoznih proizvoda u bazičnim cijenama (c.i.f)</t>
  </si>
  <si>
    <t>Ukupna ponuda (distribucija trgovačkih i transportnih marži)</t>
  </si>
  <si>
    <t>Ponuda dio kupovne cijene koji se odnosi na neto poreze na dobra i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</si>
</sst>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.0\ "/>
    <numFmt numFmtId="165" formatCode="###\ ###\ ###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261">
    <xf numFmtId="0" fontId="0" fillId="0" borderId="0" xfId="0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/>
    <xf numFmtId="0" fontId="1" fillId="2" borderId="0" xfId="0" applyFont="1" applyFill="1" applyAlignment="1">
      <alignment vertical="center"/>
    </xf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0" fillId="0" borderId="0" xfId="0" applyAlignme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/>
    <xf numFmtId="0" fontId="0" fillId="2" borderId="8" xfId="0" applyFill="1" applyBorder="1" applyAlignment="1">
      <alignment vertical="center"/>
    </xf>
    <xf numFmtId="164" fontId="0" fillId="0" borderId="10" xfId="0" applyNumberFormat="1" applyBorder="1"/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3" borderId="16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2" fillId="0" borderId="18" xfId="0" applyFont="1" applyFill="1" applyBorder="1" applyAlignment="1" applyProtection="1">
      <alignment horizontal="center" vertical="top" wrapText="1"/>
    </xf>
    <xf numFmtId="0" fontId="2" fillId="3" borderId="19" xfId="0" applyFont="1" applyFill="1" applyBorder="1" applyAlignment="1" applyProtection="1">
      <alignment horizontal="center" vertical="top" wrapText="1"/>
    </xf>
    <xf numFmtId="0" fontId="2" fillId="0" borderId="20" xfId="0" applyFont="1" applyFill="1" applyBorder="1" applyAlignment="1" applyProtection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left" vertical="top" wrapText="1"/>
    </xf>
    <xf numFmtId="0" fontId="2" fillId="0" borderId="24" xfId="0" applyFont="1" applyFill="1" applyBorder="1" applyAlignment="1" applyProtection="1">
      <alignment horizontal="center" vertical="top" wrapText="1"/>
    </xf>
    <xf numFmtId="0" fontId="2" fillId="0" borderId="23" xfId="0" applyFont="1" applyFill="1" applyBorder="1" applyAlignment="1" applyProtection="1">
      <alignment horizontal="center" vertical="top" wrapText="1"/>
    </xf>
    <xf numFmtId="0" fontId="2" fillId="3" borderId="25" xfId="0" applyFont="1" applyFill="1" applyBorder="1" applyAlignment="1" applyProtection="1">
      <alignment horizontal="center" vertical="top" wrapText="1"/>
    </xf>
    <xf numFmtId="0" fontId="2" fillId="0" borderId="22" xfId="0" applyFont="1" applyFill="1" applyBorder="1" applyAlignment="1" applyProtection="1">
      <alignment horizontal="center" vertical="top" wrapText="1"/>
    </xf>
    <xf numFmtId="0" fontId="2" fillId="0" borderId="25" xfId="0" applyFont="1" applyFill="1" applyBorder="1" applyAlignment="1" applyProtection="1">
      <alignment horizontal="center" vertical="top" wrapText="1"/>
    </xf>
    <xf numFmtId="0" fontId="2" fillId="3" borderId="26" xfId="0" applyFont="1" applyFill="1" applyBorder="1" applyAlignment="1" applyProtection="1">
      <alignment horizontal="center" vertical="top" wrapText="1"/>
    </xf>
    <xf numFmtId="0" fontId="2" fillId="0" borderId="27" xfId="0" applyFont="1" applyFill="1" applyBorder="1" applyAlignment="1" applyProtection="1">
      <alignment horizontal="center" vertical="top" wrapText="1"/>
    </xf>
    <xf numFmtId="0" fontId="0" fillId="0" borderId="25" xfId="0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 vertical="top" wrapText="1"/>
    </xf>
    <xf numFmtId="0" fontId="2" fillId="2" borderId="29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31" xfId="0" applyFont="1" applyFill="1" applyBorder="1" applyProtection="1"/>
    <xf numFmtId="0" fontId="2" fillId="0" borderId="32" xfId="0" applyFont="1" applyFill="1" applyBorder="1" applyAlignment="1" applyProtection="1">
      <alignment horizontal="center" vertical="top" wrapText="1"/>
    </xf>
    <xf numFmtId="0" fontId="2" fillId="0" borderId="33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  <protection locked="0"/>
    </xf>
    <xf numFmtId="165" fontId="2" fillId="3" borderId="34" xfId="0" applyNumberFormat="1" applyFont="1" applyFill="1" applyBorder="1" applyAlignment="1" applyProtection="1">
      <alignment horizontal="right"/>
      <protection locked="0"/>
    </xf>
    <xf numFmtId="165" fontId="2" fillId="0" borderId="35" xfId="0" applyNumberFormat="1" applyFont="1" applyFill="1" applyBorder="1" applyAlignment="1" applyProtection="1">
      <alignment horizontal="right"/>
      <protection locked="0"/>
    </xf>
    <xf numFmtId="165" fontId="2" fillId="0" borderId="36" xfId="0" applyNumberFormat="1" applyFont="1" applyFill="1" applyBorder="1" applyAlignment="1" applyProtection="1">
      <alignment horizontal="right"/>
      <protection locked="0"/>
    </xf>
    <xf numFmtId="165" fontId="2" fillId="0" borderId="37" xfId="0" applyNumberFormat="1" applyFont="1" applyFill="1" applyBorder="1" applyAlignment="1" applyProtection="1">
      <alignment horizontal="right"/>
      <protection locked="0"/>
    </xf>
    <xf numFmtId="165" fontId="2" fillId="3" borderId="0" xfId="0" applyNumberFormat="1" applyFont="1" applyFill="1" applyBorder="1" applyAlignment="1" applyProtection="1">
      <alignment horizontal="right"/>
      <protection locked="0"/>
    </xf>
    <xf numFmtId="165" fontId="2" fillId="0" borderId="13" xfId="0" applyNumberFormat="1" applyFont="1" applyFill="1" applyBorder="1" applyAlignment="1" applyProtection="1">
      <alignment horizontal="right"/>
      <protection locked="0"/>
    </xf>
    <xf numFmtId="165" fontId="2" fillId="3" borderId="38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/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/>
    </xf>
    <xf numFmtId="165" fontId="2" fillId="0" borderId="40" xfId="0" applyNumberFormat="1" applyFont="1" applyFill="1" applyBorder="1" applyAlignment="1" applyProtection="1">
      <alignment horizontal="right"/>
      <protection locked="0"/>
    </xf>
    <xf numFmtId="165" fontId="2" fillId="0" borderId="23" xfId="0" applyNumberFormat="1" applyFont="1" applyFill="1" applyBorder="1" applyAlignment="1" applyProtection="1">
      <alignment horizontal="right"/>
      <protection locked="0"/>
    </xf>
    <xf numFmtId="165" fontId="2" fillId="0" borderId="22" xfId="0" applyNumberFormat="1" applyFont="1" applyFill="1" applyBorder="1" applyAlignment="1" applyProtection="1">
      <alignment horizontal="right"/>
      <protection locked="0"/>
    </xf>
    <xf numFmtId="165" fontId="2" fillId="0" borderId="24" xfId="0" applyNumberFormat="1" applyFont="1" applyFill="1" applyBorder="1" applyAlignment="1" applyProtection="1">
      <alignment horizontal="right"/>
      <protection locked="0"/>
    </xf>
    <xf numFmtId="165" fontId="2" fillId="0" borderId="39" xfId="0" applyNumberFormat="1" applyFont="1" applyFill="1" applyBorder="1" applyAlignment="1" applyProtection="1">
      <alignment horizontal="right"/>
      <protection locked="0"/>
    </xf>
    <xf numFmtId="0" fontId="3" fillId="0" borderId="39" xfId="0" applyNumberFormat="1" applyFont="1" applyFill="1" applyBorder="1" applyAlignment="1" applyProtection="1">
      <alignment horizontal="left"/>
    </xf>
    <xf numFmtId="0" fontId="2" fillId="3" borderId="30" xfId="0" applyFont="1" applyFill="1" applyBorder="1" applyAlignment="1" applyProtection="1">
      <alignment horizontal="left"/>
    </xf>
    <xf numFmtId="0" fontId="2" fillId="3" borderId="31" xfId="0" applyNumberFormat="1" applyFont="1" applyFill="1" applyBorder="1" applyAlignment="1" applyProtection="1">
      <alignment horizontal="left"/>
    </xf>
    <xf numFmtId="165" fontId="2" fillId="3" borderId="41" xfId="0" applyNumberFormat="1" applyFont="1" applyFill="1" applyBorder="1" applyAlignment="1" applyProtection="1">
      <alignment horizontal="right"/>
      <protection locked="0"/>
    </xf>
    <xf numFmtId="0" fontId="2" fillId="0" borderId="42" xfId="0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165" fontId="2" fillId="4" borderId="43" xfId="0" applyNumberFormat="1" applyFont="1" applyFill="1" applyBorder="1" applyAlignment="1" applyProtection="1">
      <alignment horizontal="right"/>
      <protection locked="0"/>
    </xf>
    <xf numFmtId="165" fontId="2" fillId="0" borderId="44" xfId="0" applyNumberFormat="1" applyFont="1" applyFill="1" applyBorder="1" applyAlignment="1" applyProtection="1">
      <alignment horizontal="right"/>
      <protection locked="0"/>
    </xf>
    <xf numFmtId="165" fontId="2" fillId="0" borderId="12" xfId="0" applyNumberFormat="1" applyFont="1" applyFill="1" applyBorder="1" applyAlignment="1" applyProtection="1">
      <alignment horizontal="right"/>
      <protection locked="0"/>
    </xf>
    <xf numFmtId="165" fontId="2" fillId="4" borderId="11" xfId="0" applyNumberFormat="1" applyFont="1" applyFill="1" applyBorder="1" applyAlignment="1" applyProtection="1">
      <alignment horizontal="right"/>
      <protection locked="0"/>
    </xf>
    <xf numFmtId="165" fontId="2" fillId="4" borderId="45" xfId="0" applyNumberFormat="1" applyFont="1" applyFill="1" applyBorder="1" applyAlignment="1" applyProtection="1">
      <alignment horizontal="right"/>
      <protection locked="0"/>
    </xf>
    <xf numFmtId="165" fontId="2" fillId="4" borderId="40" xfId="0" applyNumberFormat="1" applyFont="1" applyFill="1" applyBorder="1" applyAlignment="1" applyProtection="1">
      <alignment horizontal="right"/>
      <protection locked="0"/>
    </xf>
    <xf numFmtId="165" fontId="2" fillId="4" borderId="22" xfId="0" applyNumberFormat="1" applyFont="1" applyFill="1" applyBorder="1" applyAlignment="1" applyProtection="1">
      <alignment horizontal="right"/>
      <protection locked="0"/>
    </xf>
    <xf numFmtId="165" fontId="2" fillId="4" borderId="39" xfId="0" applyNumberFormat="1" applyFont="1" applyFill="1" applyBorder="1" applyAlignment="1" applyProtection="1">
      <alignment horizontal="right"/>
      <protection locked="0"/>
    </xf>
    <xf numFmtId="0" fontId="2" fillId="3" borderId="41" xfId="0" applyFont="1" applyFill="1" applyBorder="1" applyAlignment="1" applyProtection="1">
      <alignment horizontal="left"/>
    </xf>
    <xf numFmtId="0" fontId="2" fillId="3" borderId="46" xfId="0" applyNumberFormat="1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center"/>
    </xf>
    <xf numFmtId="165" fontId="2" fillId="4" borderId="12" xfId="0" applyNumberFormat="1" applyFont="1" applyFill="1" applyBorder="1" applyAlignment="1" applyProtection="1">
      <alignment horizontal="right"/>
      <protection locked="0"/>
    </xf>
    <xf numFmtId="165" fontId="2" fillId="4" borderId="47" xfId="0" applyNumberFormat="1" applyFont="1" applyFill="1" applyBorder="1" applyAlignment="1" applyProtection="1">
      <alignment horizontal="right"/>
      <protection locked="0"/>
    </xf>
    <xf numFmtId="165" fontId="2" fillId="4" borderId="42" xfId="0" applyNumberFormat="1" applyFont="1" applyFill="1" applyBorder="1" applyAlignment="1" applyProtection="1">
      <alignment horizontal="right"/>
      <protection locked="0"/>
    </xf>
    <xf numFmtId="165" fontId="2" fillId="4" borderId="50" xfId="0" applyNumberFormat="1" applyFont="1" applyFill="1" applyBorder="1" applyAlignment="1" applyProtection="1">
      <alignment horizontal="right"/>
      <protection locked="0"/>
    </xf>
    <xf numFmtId="165" fontId="2" fillId="4" borderId="24" xfId="0" applyNumberFormat="1" applyFont="1" applyFill="1" applyBorder="1" applyAlignment="1" applyProtection="1">
      <alignment horizontal="right"/>
      <protection locked="0"/>
    </xf>
    <xf numFmtId="165" fontId="2" fillId="4" borderId="23" xfId="0" applyNumberFormat="1" applyFont="1" applyFill="1" applyBorder="1" applyAlignment="1" applyProtection="1">
      <alignment horizontal="right"/>
      <protection locked="0"/>
    </xf>
    <xf numFmtId="165" fontId="2" fillId="4" borderId="51" xfId="0" applyNumberFormat="1" applyFont="1" applyFill="1" applyBorder="1" applyAlignment="1" applyProtection="1">
      <alignment horizontal="right"/>
      <protection locked="0"/>
    </xf>
    <xf numFmtId="165" fontId="2" fillId="4" borderId="57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4" fillId="0" borderId="0" xfId="0" applyFont="1" applyFill="1" applyProtection="1">
      <protection locked="0"/>
    </xf>
    <xf numFmtId="165" fontId="2" fillId="2" borderId="0" xfId="0" applyNumberFormat="1" applyFont="1" applyFill="1" applyAlignment="1">
      <alignment vertical="center"/>
    </xf>
    <xf numFmtId="0" fontId="4" fillId="0" borderId="0" xfId="0" applyFont="1" applyFill="1" applyProtection="1"/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0" xfId="0" applyFont="1" applyAlignment="1" applyProtection="1"/>
    <xf numFmtId="0" fontId="2" fillId="2" borderId="58" xfId="0" applyFont="1" applyFill="1" applyBorder="1" applyAlignment="1" applyProtection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</xf>
    <xf numFmtId="0" fontId="2" fillId="2" borderId="60" xfId="0" applyFont="1" applyFill="1" applyBorder="1" applyProtection="1"/>
    <xf numFmtId="0" fontId="2" fillId="0" borderId="61" xfId="0" applyFont="1" applyFill="1" applyBorder="1" applyAlignment="1" applyProtection="1"/>
    <xf numFmtId="0" fontId="2" fillId="0" borderId="62" xfId="0" applyFont="1" applyFill="1" applyBorder="1" applyAlignment="1" applyProtection="1"/>
    <xf numFmtId="0" fontId="2" fillId="0" borderId="62" xfId="0" applyFont="1" applyFill="1" applyBorder="1" applyAlignment="1" applyProtection="1">
      <alignment horizontal="center"/>
    </xf>
    <xf numFmtId="0" fontId="2" fillId="0" borderId="60" xfId="0" applyFont="1" applyFill="1" applyBorder="1" applyAlignment="1" applyProtection="1"/>
    <xf numFmtId="164" fontId="0" fillId="0" borderId="66" xfId="0" applyNumberFormat="1" applyBorder="1"/>
    <xf numFmtId="164" fontId="0" fillId="0" borderId="67" xfId="0" applyNumberFormat="1" applyBorder="1"/>
    <xf numFmtId="0" fontId="2" fillId="0" borderId="48" xfId="0" applyFont="1" applyFill="1" applyBorder="1" applyAlignment="1" applyProtection="1">
      <alignment horizontal="center" vertical="top" wrapText="1"/>
    </xf>
    <xf numFmtId="0" fontId="2" fillId="0" borderId="49" xfId="0" applyFont="1" applyFill="1" applyBorder="1" applyAlignment="1" applyProtection="1">
      <alignment horizontal="center" vertical="top" wrapText="1"/>
    </xf>
    <xf numFmtId="0" fontId="2" fillId="0" borderId="42" xfId="0" applyFont="1" applyFill="1" applyBorder="1" applyAlignment="1" applyProtection="1">
      <alignment horizontal="center" vertical="top" wrapText="1"/>
    </xf>
    <xf numFmtId="0" fontId="2" fillId="3" borderId="68" xfId="0" applyFont="1" applyFill="1" applyBorder="1" applyAlignment="1" applyProtection="1">
      <alignment horizontal="center" vertical="top" wrapText="1"/>
    </xf>
    <xf numFmtId="0" fontId="2" fillId="0" borderId="42" xfId="0" applyNumberFormat="1" applyFont="1" applyFill="1" applyBorder="1" applyAlignment="1" applyProtection="1">
      <alignment horizontal="center" vertical="top" wrapText="1"/>
    </xf>
    <xf numFmtId="0" fontId="2" fillId="3" borderId="42" xfId="0" applyFont="1" applyFill="1" applyBorder="1" applyAlignment="1" applyProtection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2" fillId="3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3" borderId="43" xfId="0" applyFont="1" applyFill="1" applyBorder="1" applyAlignment="1" applyProtection="1">
      <alignment horizontal="center" vertical="top" wrapText="1"/>
    </xf>
    <xf numFmtId="0" fontId="0" fillId="3" borderId="23" xfId="0" applyFill="1" applyBorder="1" applyAlignment="1" applyProtection="1">
      <alignment horizontal="center"/>
    </xf>
    <xf numFmtId="0" fontId="0" fillId="2" borderId="15" xfId="0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top" wrapText="1"/>
    </xf>
    <xf numFmtId="0" fontId="0" fillId="3" borderId="21" xfId="0" applyFill="1" applyBorder="1" applyAlignment="1">
      <alignment horizontal="center" vertical="center"/>
    </xf>
    <xf numFmtId="0" fontId="2" fillId="3" borderId="69" xfId="0" applyFont="1" applyFill="1" applyBorder="1" applyAlignment="1" applyProtection="1">
      <alignment horizontal="center" vertical="top" wrapText="1"/>
    </xf>
    <xf numFmtId="0" fontId="2" fillId="0" borderId="70" xfId="0" applyFont="1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/>
    </xf>
    <xf numFmtId="0" fontId="2" fillId="3" borderId="71" xfId="0" applyFont="1" applyFill="1" applyBorder="1" applyAlignment="1" applyProtection="1">
      <alignment horizontal="center" vertical="top" wrapText="1"/>
    </xf>
    <xf numFmtId="0" fontId="0" fillId="2" borderId="72" xfId="0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top" wrapText="1"/>
    </xf>
    <xf numFmtId="0" fontId="0" fillId="3" borderId="73" xfId="0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center"/>
    </xf>
    <xf numFmtId="165" fontId="2" fillId="3" borderId="74" xfId="0" applyNumberFormat="1" applyFont="1" applyFill="1" applyBorder="1" applyAlignment="1" applyProtection="1">
      <alignment horizontal="right"/>
      <protection locked="0"/>
    </xf>
    <xf numFmtId="165" fontId="2" fillId="3" borderId="12" xfId="0" applyNumberFormat="1" applyFont="1" applyFill="1" applyBorder="1" applyAlignment="1" applyProtection="1">
      <alignment horizontal="right"/>
      <protection locked="0"/>
    </xf>
    <xf numFmtId="165" fontId="2" fillId="3" borderId="37" xfId="0" applyNumberFormat="1" applyFont="1" applyFill="1" applyBorder="1" applyAlignment="1" applyProtection="1">
      <alignment horizontal="right"/>
      <protection locked="0"/>
    </xf>
    <xf numFmtId="165" fontId="2" fillId="3" borderId="75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/>
    <xf numFmtId="4" fontId="0" fillId="2" borderId="0" xfId="0" applyNumberFormat="1" applyFill="1" applyAlignment="1">
      <alignment vertical="center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3" borderId="70" xfId="0" applyFont="1" applyFill="1" applyBorder="1" applyAlignment="1" applyProtection="1">
      <alignment horizontal="center"/>
    </xf>
    <xf numFmtId="0" fontId="2" fillId="3" borderId="69" xfId="0" applyNumberFormat="1" applyFont="1" applyFill="1" applyBorder="1" applyAlignment="1" applyProtection="1">
      <alignment horizontal="left" vertical="center"/>
    </xf>
    <xf numFmtId="165" fontId="2" fillId="3" borderId="71" xfId="0" applyNumberFormat="1" applyFont="1" applyFill="1" applyBorder="1" applyAlignment="1" applyProtection="1">
      <alignment horizontal="right"/>
      <protection locked="0"/>
    </xf>
    <xf numFmtId="0" fontId="2" fillId="0" borderId="48" xfId="0" applyFont="1" applyFill="1" applyBorder="1" applyAlignment="1" applyProtection="1">
      <alignment horizontal="center"/>
    </xf>
    <xf numFmtId="0" fontId="2" fillId="0" borderId="49" xfId="0" applyFont="1" applyFill="1" applyBorder="1" applyAlignment="1" applyProtection="1">
      <alignment horizontal="left"/>
    </xf>
    <xf numFmtId="0" fontId="2" fillId="0" borderId="68" xfId="0" applyNumberFormat="1" applyFont="1" applyFill="1" applyBorder="1" applyAlignment="1" applyProtection="1">
      <alignment horizontal="left" vertical="center"/>
    </xf>
    <xf numFmtId="165" fontId="2" fillId="4" borderId="76" xfId="0" applyNumberFormat="1" applyFont="1" applyFill="1" applyBorder="1" applyAlignment="1" applyProtection="1">
      <alignment horizontal="right"/>
      <protection locked="0"/>
    </xf>
    <xf numFmtId="165" fontId="2" fillId="4" borderId="68" xfId="0" applyNumberFormat="1" applyFont="1" applyFill="1" applyBorder="1" applyAlignment="1" applyProtection="1">
      <alignment horizontal="right"/>
      <protection locked="0"/>
    </xf>
    <xf numFmtId="165" fontId="2" fillId="4" borderId="44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2" fillId="0" borderId="40" xfId="0" applyFont="1" applyFill="1" applyBorder="1" applyAlignment="1" applyProtection="1">
      <alignment horizontal="left"/>
    </xf>
    <xf numFmtId="165" fontId="2" fillId="4" borderId="20" xfId="0" applyNumberFormat="1" applyFont="1" applyFill="1" applyBorder="1" applyAlignment="1" applyProtection="1">
      <alignment horizontal="right"/>
      <protection locked="0"/>
    </xf>
    <xf numFmtId="165" fontId="2" fillId="3" borderId="20" xfId="0" applyNumberFormat="1" applyFont="1" applyFill="1" applyBorder="1" applyAlignment="1" applyProtection="1">
      <alignment horizontal="right"/>
      <protection locked="0"/>
    </xf>
    <xf numFmtId="165" fontId="2" fillId="0" borderId="77" xfId="0" applyNumberFormat="1" applyFont="1" applyFill="1" applyBorder="1" applyAlignment="1" applyProtection="1">
      <alignment horizontal="right"/>
      <protection locked="0"/>
    </xf>
    <xf numFmtId="165" fontId="2" fillId="4" borderId="21" xfId="0" applyNumberFormat="1" applyFont="1" applyFill="1" applyBorder="1" applyAlignment="1" applyProtection="1">
      <alignment horizontal="right"/>
      <protection locked="0"/>
    </xf>
    <xf numFmtId="0" fontId="2" fillId="3" borderId="71" xfId="0" applyFont="1" applyFill="1" applyBorder="1" applyAlignment="1" applyProtection="1">
      <alignment horizontal="left"/>
    </xf>
    <xf numFmtId="0" fontId="2" fillId="0" borderId="43" xfId="0" applyFont="1" applyFill="1" applyBorder="1" applyAlignment="1" applyProtection="1">
      <alignment horizontal="left"/>
    </xf>
    <xf numFmtId="0" fontId="2" fillId="0" borderId="76" xfId="0" applyNumberFormat="1" applyFont="1" applyFill="1" applyBorder="1" applyAlignment="1" applyProtection="1">
      <alignment horizontal="left" vertical="center"/>
    </xf>
    <xf numFmtId="165" fontId="2" fillId="0" borderId="43" xfId="0" applyNumberFormat="1" applyFont="1" applyFill="1" applyBorder="1" applyAlignment="1" applyProtection="1">
      <alignment horizontal="right"/>
      <protection locked="0"/>
    </xf>
    <xf numFmtId="165" fontId="2" fillId="4" borderId="78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164" fontId="2" fillId="0" borderId="45" xfId="0" applyNumberFormat="1" applyFont="1" applyFill="1" applyBorder="1" applyAlignment="1" applyProtection="1">
      <alignment horizontal="left" vertical="center"/>
    </xf>
    <xf numFmtId="165" fontId="2" fillId="4" borderId="25" xfId="0" applyNumberFormat="1" applyFont="1" applyFill="1" applyBorder="1" applyAlignment="1" applyProtection="1">
      <alignment horizontal="right"/>
      <protection locked="0"/>
    </xf>
    <xf numFmtId="165" fontId="2" fillId="4" borderId="79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left"/>
    </xf>
    <xf numFmtId="0" fontId="2" fillId="0" borderId="26" xfId="0" applyNumberFormat="1" applyFont="1" applyFill="1" applyBorder="1" applyAlignment="1" applyProtection="1">
      <alignment horizontal="left" vertical="center"/>
    </xf>
    <xf numFmtId="165" fontId="2" fillId="0" borderId="14" xfId="0" applyNumberFormat="1" applyFont="1" applyFill="1" applyBorder="1" applyAlignment="1" applyProtection="1">
      <alignment horizontal="right"/>
      <protection locked="0"/>
    </xf>
    <xf numFmtId="165" fontId="2" fillId="0" borderId="15" xfId="0" applyNumberFormat="1" applyFont="1" applyFill="1" applyBorder="1" applyAlignment="1" applyProtection="1">
      <alignment horizontal="right"/>
      <protection locked="0"/>
    </xf>
    <xf numFmtId="165" fontId="2" fillId="4" borderId="14" xfId="0" applyNumberFormat="1" applyFont="1" applyFill="1" applyBorder="1" applyAlignment="1" applyProtection="1">
      <alignment horizontal="right"/>
      <protection locked="0"/>
    </xf>
    <xf numFmtId="165" fontId="2" fillId="4" borderId="15" xfId="0" applyNumberFormat="1" applyFont="1" applyFill="1" applyBorder="1" applyAlignment="1" applyProtection="1">
      <alignment horizontal="right"/>
      <protection locked="0"/>
    </xf>
    <xf numFmtId="165" fontId="2" fillId="4" borderId="16" xfId="0" applyNumberFormat="1" applyFont="1" applyFill="1" applyBorder="1" applyAlignment="1" applyProtection="1">
      <alignment horizontal="right"/>
      <protection locked="0"/>
    </xf>
    <xf numFmtId="165" fontId="2" fillId="4" borderId="80" xfId="0" applyNumberFormat="1" applyFont="1" applyFill="1" applyBorder="1" applyAlignment="1" applyProtection="1">
      <alignment horizontal="right"/>
      <protection locked="0"/>
    </xf>
    <xf numFmtId="0" fontId="2" fillId="3" borderId="17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left"/>
    </xf>
    <xf numFmtId="164" fontId="2" fillId="3" borderId="81" xfId="0" applyNumberFormat="1" applyFont="1" applyFill="1" applyBorder="1" applyAlignment="1" applyProtection="1">
      <alignment horizontal="left" vertical="center"/>
    </xf>
    <xf numFmtId="165" fontId="2" fillId="3" borderId="14" xfId="0" applyNumberFormat="1" applyFont="1" applyFill="1" applyBorder="1" applyAlignment="1" applyProtection="1">
      <alignment horizontal="right"/>
      <protection locked="0"/>
    </xf>
    <xf numFmtId="165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left"/>
      <protection locked="0"/>
    </xf>
    <xf numFmtId="165" fontId="2" fillId="3" borderId="26" xfId="0" applyNumberFormat="1" applyFont="1" applyFill="1" applyBorder="1" applyAlignment="1" applyProtection="1">
      <alignment horizontal="right"/>
      <protection locked="0"/>
    </xf>
    <xf numFmtId="0" fontId="2" fillId="3" borderId="26" xfId="0" applyNumberFormat="1" applyFont="1" applyFill="1" applyBorder="1" applyAlignment="1" applyProtection="1">
      <alignment horizontal="left" vertical="center"/>
    </xf>
    <xf numFmtId="0" fontId="2" fillId="3" borderId="82" xfId="0" applyFont="1" applyFill="1" applyBorder="1" applyAlignment="1" applyProtection="1">
      <alignment horizontal="center"/>
    </xf>
    <xf numFmtId="0" fontId="2" fillId="3" borderId="83" xfId="0" applyFont="1" applyFill="1" applyBorder="1" applyAlignment="1" applyProtection="1">
      <alignment horizontal="left"/>
    </xf>
    <xf numFmtId="0" fontId="2" fillId="3" borderId="84" xfId="0" applyNumberFormat="1" applyFont="1" applyFill="1" applyBorder="1" applyAlignment="1" applyProtection="1">
      <alignment horizontal="left" vertical="center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165" fontId="2" fillId="4" borderId="71" xfId="0" applyNumberFormat="1" applyFont="1" applyFill="1" applyBorder="1" applyAlignment="1" applyProtection="1">
      <alignment horizontal="right"/>
      <protection locked="0"/>
    </xf>
    <xf numFmtId="165" fontId="2" fillId="4" borderId="41" xfId="0" applyNumberFormat="1" applyFont="1" applyFill="1" applyBorder="1" applyAlignment="1" applyProtection="1">
      <alignment horizontal="right"/>
      <protection locked="0"/>
    </xf>
    <xf numFmtId="165" fontId="2" fillId="4" borderId="85" xfId="0" applyNumberFormat="1" applyFont="1" applyFill="1" applyBorder="1" applyAlignment="1" applyProtection="1">
      <alignment horizontal="right"/>
      <protection locked="0"/>
    </xf>
    <xf numFmtId="165" fontId="2" fillId="4" borderId="86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165" fontId="2" fillId="0" borderId="87" xfId="0" applyNumberFormat="1" applyFont="1" applyFill="1" applyBorder="1" applyAlignment="1" applyProtection="1">
      <alignment horizontal="right"/>
      <protection locked="0"/>
    </xf>
    <xf numFmtId="0" fontId="2" fillId="0" borderId="48" xfId="0" applyFont="1" applyFill="1" applyBorder="1" applyAlignment="1" applyProtection="1">
      <alignment horizontal="center" vertical="center"/>
    </xf>
    <xf numFmtId="165" fontId="2" fillId="0" borderId="42" xfId="0" applyNumberFormat="1" applyFont="1" applyFill="1" applyBorder="1" applyAlignment="1" applyProtection="1">
      <alignment horizontal="right" vertical="center"/>
      <protection locked="0"/>
    </xf>
    <xf numFmtId="165" fontId="2" fillId="3" borderId="68" xfId="0" applyNumberFormat="1" applyFont="1" applyFill="1" applyBorder="1" applyAlignment="1" applyProtection="1">
      <alignment horizontal="right" vertical="center"/>
      <protection locked="0"/>
    </xf>
    <xf numFmtId="165" fontId="2" fillId="4" borderId="49" xfId="0" applyNumberFormat="1" applyFont="1" applyFill="1" applyBorder="1" applyAlignment="1" applyProtection="1">
      <alignment horizontal="right" vertical="center"/>
      <protection locked="0"/>
    </xf>
    <xf numFmtId="165" fontId="2" fillId="4" borderId="42" xfId="0" applyNumberFormat="1" applyFont="1" applyFill="1" applyBorder="1" applyAlignment="1" applyProtection="1">
      <alignment horizontal="right" vertical="center"/>
      <protection locked="0"/>
    </xf>
    <xf numFmtId="165" fontId="2" fillId="4" borderId="88" xfId="0" applyNumberFormat="1" applyFont="1" applyFill="1" applyBorder="1" applyAlignment="1" applyProtection="1">
      <alignment horizontal="right" vertical="center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/>
    <xf numFmtId="165" fontId="2" fillId="0" borderId="23" xfId="0" applyNumberFormat="1" applyFont="1" applyFill="1" applyBorder="1" applyAlignment="1" applyProtection="1">
      <alignment horizontal="right" vertical="center"/>
      <protection locked="0"/>
    </xf>
    <xf numFmtId="165" fontId="2" fillId="3" borderId="20" xfId="0" applyNumberFormat="1" applyFont="1" applyFill="1" applyBorder="1" applyAlignment="1" applyProtection="1">
      <alignment horizontal="right" vertical="center"/>
      <protection locked="0"/>
    </xf>
    <xf numFmtId="165" fontId="2" fillId="4" borderId="24" xfId="0" applyNumberFormat="1" applyFont="1" applyFill="1" applyBorder="1" applyAlignment="1" applyProtection="1">
      <alignment horizontal="right" vertical="center"/>
      <protection locked="0"/>
    </xf>
    <xf numFmtId="165" fontId="2" fillId="4" borderId="23" xfId="0" applyNumberFormat="1" applyFont="1" applyFill="1" applyBorder="1" applyAlignment="1" applyProtection="1">
      <alignment horizontal="right" vertical="center"/>
      <protection locked="0"/>
    </xf>
    <xf numFmtId="165" fontId="2" fillId="4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/>
    <xf numFmtId="0" fontId="2" fillId="0" borderId="89" xfId="0" applyNumberFormat="1" applyFont="1" applyFill="1" applyBorder="1" applyAlignment="1" applyProtection="1">
      <alignment horizontal="left" vertical="center"/>
    </xf>
    <xf numFmtId="165" fontId="2" fillId="0" borderId="55" xfId="0" applyNumberFormat="1" applyFont="1" applyFill="1" applyBorder="1" applyAlignment="1" applyProtection="1">
      <alignment horizontal="right" vertical="center"/>
      <protection locked="0"/>
    </xf>
    <xf numFmtId="165" fontId="2" fillId="4" borderId="56" xfId="0" applyNumberFormat="1" applyFont="1" applyFill="1" applyBorder="1" applyAlignment="1" applyProtection="1">
      <alignment horizontal="right" vertical="center"/>
      <protection locked="0"/>
    </xf>
    <xf numFmtId="165" fontId="2" fillId="4" borderId="55" xfId="0" applyNumberFormat="1" applyFont="1" applyFill="1" applyBorder="1" applyAlignment="1" applyProtection="1">
      <alignment horizontal="right" vertical="center"/>
      <protection locked="0"/>
    </xf>
    <xf numFmtId="165" fontId="2" fillId="4" borderId="53" xfId="0" applyNumberFormat="1" applyFont="1" applyFill="1" applyBorder="1" applyAlignment="1" applyProtection="1">
      <alignment horizontal="right" vertical="center"/>
      <protection locked="0"/>
    </xf>
    <xf numFmtId="165" fontId="0" fillId="2" borderId="0" xfId="0" applyNumberFormat="1" applyFill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</xf>
    <xf numFmtId="3" fontId="2" fillId="4" borderId="43" xfId="0" applyNumberFormat="1" applyFont="1" applyFill="1" applyBorder="1" applyAlignment="1" applyProtection="1">
      <alignment horizontal="right"/>
      <protection locked="0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" fillId="0" borderId="34" xfId="0" applyNumberFormat="1" applyFont="1" applyFill="1" applyBorder="1" applyAlignment="1" applyProtection="1">
      <alignment horizontal="left" vertical="center"/>
    </xf>
    <xf numFmtId="0" fontId="2" fillId="0" borderId="88" xfId="0" applyNumberFormat="1" applyFont="1" applyFill="1" applyBorder="1" applyAlignment="1" applyProtection="1">
      <alignment horizontal="left" vertical="center"/>
    </xf>
    <xf numFmtId="0" fontId="2" fillId="3" borderId="69" xfId="0" applyFont="1" applyFill="1" applyBorder="1" applyAlignment="1" applyProtection="1">
      <alignment horizontal="left" vertical="center"/>
    </xf>
    <xf numFmtId="0" fontId="2" fillId="0" borderId="76" xfId="0" applyFont="1" applyFill="1" applyBorder="1" applyAlignment="1" applyProtection="1">
      <alignment horizontal="left" vertical="center"/>
    </xf>
    <xf numFmtId="165" fontId="2" fillId="3" borderId="76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left" vertical="center"/>
    </xf>
    <xf numFmtId="164" fontId="2" fillId="3" borderId="26" xfId="0" applyNumberFormat="1" applyFont="1" applyFill="1" applyBorder="1" applyAlignment="1" applyProtection="1">
      <alignment horizontal="left" vertical="center"/>
    </xf>
    <xf numFmtId="0" fontId="2" fillId="3" borderId="26" xfId="0" applyFont="1" applyFill="1" applyBorder="1" applyAlignment="1" applyProtection="1">
      <alignment horizontal="left" vertical="center"/>
    </xf>
    <xf numFmtId="0" fontId="2" fillId="0" borderId="68" xfId="0" applyFont="1" applyFill="1" applyBorder="1" applyAlignment="1" applyProtection="1">
      <alignment horizontal="left" vertical="center"/>
    </xf>
    <xf numFmtId="0" fontId="2" fillId="0" borderId="89" xfId="0" applyFont="1" applyFill="1" applyBorder="1" applyAlignment="1" applyProtection="1">
      <alignment horizontal="left" vertical="center"/>
    </xf>
    <xf numFmtId="165" fontId="2" fillId="3" borderId="8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/>
    <xf numFmtId="165" fontId="2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165" fontId="0" fillId="2" borderId="0" xfId="0" applyNumberFormat="1" applyFill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3" xfId="0" applyFont="1" applyFill="1" applyBorder="1" applyAlignment="1" applyProtection="1">
      <alignment horizontal="center" vertical="top"/>
    </xf>
    <xf numFmtId="0" fontId="2" fillId="0" borderId="64" xfId="0" applyFont="1" applyFill="1" applyBorder="1" applyAlignment="1" applyProtection="1">
      <alignment horizontal="center" vertical="top"/>
    </xf>
    <xf numFmtId="0" fontId="2" fillId="0" borderId="65" xfId="0" applyFont="1" applyFill="1" applyBorder="1" applyAlignment="1" applyProtection="1">
      <alignment horizontal="center" vertical="top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 wrapText="1"/>
    </xf>
    <xf numFmtId="164" fontId="0" fillId="0" borderId="63" xfId="0" applyNumberFormat="1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65" xfId="0" applyNumberFormat="1" applyBorder="1" applyAlignment="1">
      <alignment horizontal="center"/>
    </xf>
  </cellXfs>
  <cellStyles count="4">
    <cellStyle name="Normal" xfId="0" builtinId="0"/>
    <cellStyle name="Normal 2 2" xfId="1"/>
    <cellStyle name="Normal 2 3" xfId="2"/>
    <cellStyle name="Običn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4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5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6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7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8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9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32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71800" y="17783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971800" y="1892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4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5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6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7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8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9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32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7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9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71800" y="1736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71800" y="1736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971800" y="1736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84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71800" y="1736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971800" y="1827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971800" y="1827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971800" y="1827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90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971800" y="1827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177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2971800" y="3153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177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2971800" y="3153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177</xdr:row>
      <xdr:rowOff>0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2971800" y="3153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177</xdr:row>
      <xdr:rowOff>0</xdr:rowOff>
    </xdr:from>
    <xdr:to>
      <xdr:col>3</xdr:col>
      <xdr:colOff>0</xdr:colOff>
      <xdr:row>177</xdr:row>
      <xdr:rowOff>0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2971800" y="3153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100</xdr:row>
      <xdr:rowOff>9525</xdr:rowOff>
    </xdr:to>
    <xdr:sp macro="" textlink="">
      <xdr:nvSpPr>
        <xdr:cNvPr id="26" name="Line 5"/>
        <xdr:cNvSpPr>
          <a:spLocks noChangeShapeType="1"/>
        </xdr:cNvSpPr>
      </xdr:nvSpPr>
      <xdr:spPr bwMode="auto">
        <a:xfrm>
          <a:off x="2971800" y="198024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142875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>
          <a:off x="1257300" y="19192875"/>
          <a:ext cx="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96</xdr:row>
      <xdr:rowOff>0</xdr:rowOff>
    </xdr:from>
    <xdr:to>
      <xdr:col>3</xdr:col>
      <xdr:colOff>0</xdr:colOff>
      <xdr:row>99</xdr:row>
      <xdr:rowOff>142875</xdr:rowOff>
    </xdr:to>
    <xdr:sp macro="" textlink="">
      <xdr:nvSpPr>
        <xdr:cNvPr id="28" name="Line 7"/>
        <xdr:cNvSpPr>
          <a:spLocks noChangeShapeType="1"/>
        </xdr:cNvSpPr>
      </xdr:nvSpPr>
      <xdr:spPr bwMode="auto">
        <a:xfrm>
          <a:off x="1266825" y="19192875"/>
          <a:ext cx="17049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100</xdr:row>
      <xdr:rowOff>9525</xdr:rowOff>
    </xdr:to>
    <xdr:sp macro="" textlink="">
      <xdr:nvSpPr>
        <xdr:cNvPr id="29" name="Line 8"/>
        <xdr:cNvSpPr>
          <a:spLocks noChangeShapeType="1"/>
        </xdr:cNvSpPr>
      </xdr:nvSpPr>
      <xdr:spPr bwMode="auto">
        <a:xfrm>
          <a:off x="2971800" y="198024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142875</xdr:rowOff>
    </xdr:to>
    <xdr:sp macro="" textlink="">
      <xdr:nvSpPr>
        <xdr:cNvPr id="30" name="Line 9"/>
        <xdr:cNvSpPr>
          <a:spLocks noChangeShapeType="1"/>
        </xdr:cNvSpPr>
      </xdr:nvSpPr>
      <xdr:spPr bwMode="auto">
        <a:xfrm>
          <a:off x="1257300" y="19192875"/>
          <a:ext cx="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96</xdr:row>
      <xdr:rowOff>0</xdr:rowOff>
    </xdr:from>
    <xdr:to>
      <xdr:col>3</xdr:col>
      <xdr:colOff>0</xdr:colOff>
      <xdr:row>99</xdr:row>
      <xdr:rowOff>142875</xdr:rowOff>
    </xdr:to>
    <xdr:sp macro="" textlink="">
      <xdr:nvSpPr>
        <xdr:cNvPr id="31" name="Line 10"/>
        <xdr:cNvSpPr>
          <a:spLocks noChangeShapeType="1"/>
        </xdr:cNvSpPr>
      </xdr:nvSpPr>
      <xdr:spPr bwMode="auto">
        <a:xfrm>
          <a:off x="1266825" y="19192875"/>
          <a:ext cx="17049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100</xdr:row>
      <xdr:rowOff>9525</xdr:rowOff>
    </xdr:to>
    <xdr:sp macro="" textlink="">
      <xdr:nvSpPr>
        <xdr:cNvPr id="32" name="Line 15"/>
        <xdr:cNvSpPr>
          <a:spLocks noChangeShapeType="1"/>
        </xdr:cNvSpPr>
      </xdr:nvSpPr>
      <xdr:spPr bwMode="auto">
        <a:xfrm>
          <a:off x="2971800" y="198024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142875</xdr:rowOff>
    </xdr:to>
    <xdr:sp macro="" textlink="">
      <xdr:nvSpPr>
        <xdr:cNvPr id="33" name="Line 16"/>
        <xdr:cNvSpPr>
          <a:spLocks noChangeShapeType="1"/>
        </xdr:cNvSpPr>
      </xdr:nvSpPr>
      <xdr:spPr bwMode="auto">
        <a:xfrm>
          <a:off x="1257300" y="19192875"/>
          <a:ext cx="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96</xdr:row>
      <xdr:rowOff>0</xdr:rowOff>
    </xdr:from>
    <xdr:to>
      <xdr:col>3</xdr:col>
      <xdr:colOff>0</xdr:colOff>
      <xdr:row>99</xdr:row>
      <xdr:rowOff>142875</xdr:rowOff>
    </xdr:to>
    <xdr:sp macro="" textlink="">
      <xdr:nvSpPr>
        <xdr:cNvPr id="34" name="Line 17"/>
        <xdr:cNvSpPr>
          <a:spLocks noChangeShapeType="1"/>
        </xdr:cNvSpPr>
      </xdr:nvSpPr>
      <xdr:spPr bwMode="auto">
        <a:xfrm>
          <a:off x="1266825" y="19192875"/>
          <a:ext cx="17049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100</xdr:row>
      <xdr:rowOff>0</xdr:rowOff>
    </xdr:from>
    <xdr:to>
      <xdr:col>3</xdr:col>
      <xdr:colOff>0</xdr:colOff>
      <xdr:row>100</xdr:row>
      <xdr:rowOff>9525</xdr:rowOff>
    </xdr:to>
    <xdr:sp macro="" textlink="">
      <xdr:nvSpPr>
        <xdr:cNvPr id="35" name="Line 18"/>
        <xdr:cNvSpPr>
          <a:spLocks noChangeShapeType="1"/>
        </xdr:cNvSpPr>
      </xdr:nvSpPr>
      <xdr:spPr bwMode="auto">
        <a:xfrm>
          <a:off x="2971800" y="198024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142875</xdr:rowOff>
    </xdr:to>
    <xdr:sp macro="" textlink="">
      <xdr:nvSpPr>
        <xdr:cNvPr id="36" name="Line 19"/>
        <xdr:cNvSpPr>
          <a:spLocks noChangeShapeType="1"/>
        </xdr:cNvSpPr>
      </xdr:nvSpPr>
      <xdr:spPr bwMode="auto">
        <a:xfrm>
          <a:off x="1257300" y="19192875"/>
          <a:ext cx="0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96</xdr:row>
      <xdr:rowOff>0</xdr:rowOff>
    </xdr:from>
    <xdr:to>
      <xdr:col>3</xdr:col>
      <xdr:colOff>0</xdr:colOff>
      <xdr:row>99</xdr:row>
      <xdr:rowOff>142875</xdr:rowOff>
    </xdr:to>
    <xdr:sp macro="" textlink="">
      <xdr:nvSpPr>
        <xdr:cNvPr id="37" name="Line 20"/>
        <xdr:cNvSpPr>
          <a:spLocks noChangeShapeType="1"/>
        </xdr:cNvSpPr>
      </xdr:nvSpPr>
      <xdr:spPr bwMode="auto">
        <a:xfrm>
          <a:off x="1266825" y="19192875"/>
          <a:ext cx="17049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8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39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1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42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3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44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5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8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50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9525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2971800" y="31146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4" name="Line 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7" name="Line 1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19" name="Line 17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573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668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219200" y="3114675"/>
          <a:ext cx="17240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4" name="Line 3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142875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1219200" y="485775"/>
          <a:ext cx="0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0</xdr:colOff>
      <xdr:row>6</xdr:row>
      <xdr:rowOff>142875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1228725" y="485775"/>
          <a:ext cx="1704975" cy="260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2"/>
  <sheetViews>
    <sheetView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D70" sqref="D70"/>
    </sheetView>
  </sheetViews>
  <sheetFormatPr defaultRowHeight="12" customHeight="1" x14ac:dyDescent="0.25"/>
  <cols>
    <col min="1" max="1" width="3.710937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5703125" style="4" customWidth="1"/>
    <col min="36" max="38" width="11.28515625" style="4" customWidth="1"/>
    <col min="39" max="39" width="12.28515625" style="4" customWidth="1"/>
    <col min="40" max="42" width="11.28515625" style="4" customWidth="1"/>
    <col min="43" max="43" width="11.42578125" style="4" customWidth="1"/>
    <col min="44" max="47" width="11.28515625" style="4" customWidth="1"/>
    <col min="48" max="48" width="12.42578125" style="4" customWidth="1"/>
    <col min="49" max="52" width="11.28515625" style="4" customWidth="1"/>
    <col min="53" max="53" width="12.570312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42578125" style="4" customWidth="1"/>
    <col min="67" max="68" width="11.28515625" style="4" customWidth="1"/>
    <col min="69" max="69" width="11.7109375" style="4" bestFit="1" customWidth="1"/>
    <col min="70" max="73" width="11.7109375" style="4" customWidth="1"/>
    <col min="74" max="75" width="13.140625" style="4" customWidth="1"/>
    <col min="76" max="77" width="11.28515625" style="4" customWidth="1"/>
    <col min="78" max="78" width="13.140625" style="4" customWidth="1"/>
    <col min="79" max="256" width="9.140625" style="4"/>
    <col min="257" max="257" width="3.710937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5703125" style="4" customWidth="1"/>
    <col min="292" max="294" width="11.28515625" style="4" customWidth="1"/>
    <col min="295" max="295" width="12.285156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570312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4257812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512" width="9.140625" style="4"/>
    <col min="513" max="513" width="3.710937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5703125" style="4" customWidth="1"/>
    <col min="548" max="550" width="11.28515625" style="4" customWidth="1"/>
    <col min="551" max="551" width="12.285156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570312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4257812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768" width="9.140625" style="4"/>
    <col min="769" max="769" width="3.710937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5703125" style="4" customWidth="1"/>
    <col min="804" max="806" width="11.28515625" style="4" customWidth="1"/>
    <col min="807" max="807" width="12.285156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570312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4257812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1024" width="9.140625" style="4"/>
    <col min="1025" max="1025" width="3.710937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5703125" style="4" customWidth="1"/>
    <col min="1060" max="1062" width="11.28515625" style="4" customWidth="1"/>
    <col min="1063" max="1063" width="12.285156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570312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4257812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280" width="9.140625" style="4"/>
    <col min="1281" max="1281" width="3.710937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5703125" style="4" customWidth="1"/>
    <col min="1316" max="1318" width="11.28515625" style="4" customWidth="1"/>
    <col min="1319" max="1319" width="12.285156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570312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4257812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536" width="9.140625" style="4"/>
    <col min="1537" max="1537" width="3.710937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5703125" style="4" customWidth="1"/>
    <col min="1572" max="1574" width="11.28515625" style="4" customWidth="1"/>
    <col min="1575" max="1575" width="12.285156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570312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4257812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792" width="9.140625" style="4"/>
    <col min="1793" max="1793" width="3.710937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5703125" style="4" customWidth="1"/>
    <col min="1828" max="1830" width="11.28515625" style="4" customWidth="1"/>
    <col min="1831" max="1831" width="12.285156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570312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4257812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2048" width="9.140625" style="4"/>
    <col min="2049" max="2049" width="3.710937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5703125" style="4" customWidth="1"/>
    <col min="2084" max="2086" width="11.28515625" style="4" customWidth="1"/>
    <col min="2087" max="2087" width="12.285156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570312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4257812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304" width="9.140625" style="4"/>
    <col min="2305" max="2305" width="3.710937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5703125" style="4" customWidth="1"/>
    <col min="2340" max="2342" width="11.28515625" style="4" customWidth="1"/>
    <col min="2343" max="2343" width="12.285156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570312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4257812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560" width="9.140625" style="4"/>
    <col min="2561" max="2561" width="3.710937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5703125" style="4" customWidth="1"/>
    <col min="2596" max="2598" width="11.28515625" style="4" customWidth="1"/>
    <col min="2599" max="2599" width="12.285156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570312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4257812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816" width="9.140625" style="4"/>
    <col min="2817" max="2817" width="3.710937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5703125" style="4" customWidth="1"/>
    <col min="2852" max="2854" width="11.28515625" style="4" customWidth="1"/>
    <col min="2855" max="2855" width="12.285156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570312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4257812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3072" width="9.140625" style="4"/>
    <col min="3073" max="3073" width="3.710937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5703125" style="4" customWidth="1"/>
    <col min="3108" max="3110" width="11.28515625" style="4" customWidth="1"/>
    <col min="3111" max="3111" width="12.285156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570312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4257812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328" width="9.140625" style="4"/>
    <col min="3329" max="3329" width="3.710937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5703125" style="4" customWidth="1"/>
    <col min="3364" max="3366" width="11.28515625" style="4" customWidth="1"/>
    <col min="3367" max="3367" width="12.285156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570312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4257812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584" width="9.140625" style="4"/>
    <col min="3585" max="3585" width="3.710937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5703125" style="4" customWidth="1"/>
    <col min="3620" max="3622" width="11.28515625" style="4" customWidth="1"/>
    <col min="3623" max="3623" width="12.285156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570312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4257812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840" width="9.140625" style="4"/>
    <col min="3841" max="3841" width="3.710937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5703125" style="4" customWidth="1"/>
    <col min="3876" max="3878" width="11.28515625" style="4" customWidth="1"/>
    <col min="3879" max="3879" width="12.285156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570312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4257812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4096" width="9.140625" style="4"/>
    <col min="4097" max="4097" width="3.710937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5703125" style="4" customWidth="1"/>
    <col min="4132" max="4134" width="11.28515625" style="4" customWidth="1"/>
    <col min="4135" max="4135" width="12.285156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570312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4257812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352" width="9.140625" style="4"/>
    <col min="4353" max="4353" width="3.710937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5703125" style="4" customWidth="1"/>
    <col min="4388" max="4390" width="11.28515625" style="4" customWidth="1"/>
    <col min="4391" max="4391" width="12.285156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570312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4257812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608" width="9.140625" style="4"/>
    <col min="4609" max="4609" width="3.710937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5703125" style="4" customWidth="1"/>
    <col min="4644" max="4646" width="11.28515625" style="4" customWidth="1"/>
    <col min="4647" max="4647" width="12.285156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570312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4257812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864" width="9.140625" style="4"/>
    <col min="4865" max="4865" width="3.710937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5703125" style="4" customWidth="1"/>
    <col min="4900" max="4902" width="11.28515625" style="4" customWidth="1"/>
    <col min="4903" max="4903" width="12.285156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570312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4257812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5120" width="9.140625" style="4"/>
    <col min="5121" max="5121" width="3.710937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5703125" style="4" customWidth="1"/>
    <col min="5156" max="5158" width="11.28515625" style="4" customWidth="1"/>
    <col min="5159" max="5159" width="12.285156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570312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4257812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376" width="9.140625" style="4"/>
    <col min="5377" max="5377" width="3.710937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5703125" style="4" customWidth="1"/>
    <col min="5412" max="5414" width="11.28515625" style="4" customWidth="1"/>
    <col min="5415" max="5415" width="12.285156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570312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4257812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632" width="9.140625" style="4"/>
    <col min="5633" max="5633" width="3.710937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5703125" style="4" customWidth="1"/>
    <col min="5668" max="5670" width="11.28515625" style="4" customWidth="1"/>
    <col min="5671" max="5671" width="12.285156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570312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4257812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888" width="9.140625" style="4"/>
    <col min="5889" max="5889" width="3.710937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5703125" style="4" customWidth="1"/>
    <col min="5924" max="5926" width="11.28515625" style="4" customWidth="1"/>
    <col min="5927" max="5927" width="12.285156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570312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4257812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6144" width="9.140625" style="4"/>
    <col min="6145" max="6145" width="3.710937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5703125" style="4" customWidth="1"/>
    <col min="6180" max="6182" width="11.28515625" style="4" customWidth="1"/>
    <col min="6183" max="6183" width="12.285156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570312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4257812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400" width="9.140625" style="4"/>
    <col min="6401" max="6401" width="3.710937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5703125" style="4" customWidth="1"/>
    <col min="6436" max="6438" width="11.28515625" style="4" customWidth="1"/>
    <col min="6439" max="6439" width="12.285156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570312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4257812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656" width="9.140625" style="4"/>
    <col min="6657" max="6657" width="3.710937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5703125" style="4" customWidth="1"/>
    <col min="6692" max="6694" width="11.28515625" style="4" customWidth="1"/>
    <col min="6695" max="6695" width="12.285156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570312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4257812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912" width="9.140625" style="4"/>
    <col min="6913" max="6913" width="3.710937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5703125" style="4" customWidth="1"/>
    <col min="6948" max="6950" width="11.28515625" style="4" customWidth="1"/>
    <col min="6951" max="6951" width="12.285156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570312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4257812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7168" width="9.140625" style="4"/>
    <col min="7169" max="7169" width="3.710937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5703125" style="4" customWidth="1"/>
    <col min="7204" max="7206" width="11.28515625" style="4" customWidth="1"/>
    <col min="7207" max="7207" width="12.285156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570312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4257812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424" width="9.140625" style="4"/>
    <col min="7425" max="7425" width="3.710937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5703125" style="4" customWidth="1"/>
    <col min="7460" max="7462" width="11.28515625" style="4" customWidth="1"/>
    <col min="7463" max="7463" width="12.285156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570312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4257812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680" width="9.140625" style="4"/>
    <col min="7681" max="7681" width="3.710937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5703125" style="4" customWidth="1"/>
    <col min="7716" max="7718" width="11.28515625" style="4" customWidth="1"/>
    <col min="7719" max="7719" width="12.285156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570312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4257812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936" width="9.140625" style="4"/>
    <col min="7937" max="7937" width="3.710937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5703125" style="4" customWidth="1"/>
    <col min="7972" max="7974" width="11.28515625" style="4" customWidth="1"/>
    <col min="7975" max="7975" width="12.285156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570312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4257812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192" width="9.140625" style="4"/>
    <col min="8193" max="8193" width="3.710937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5703125" style="4" customWidth="1"/>
    <col min="8228" max="8230" width="11.28515625" style="4" customWidth="1"/>
    <col min="8231" max="8231" width="12.285156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570312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4257812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448" width="9.140625" style="4"/>
    <col min="8449" max="8449" width="3.710937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5703125" style="4" customWidth="1"/>
    <col min="8484" max="8486" width="11.28515625" style="4" customWidth="1"/>
    <col min="8487" max="8487" width="12.285156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570312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4257812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704" width="9.140625" style="4"/>
    <col min="8705" max="8705" width="3.710937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5703125" style="4" customWidth="1"/>
    <col min="8740" max="8742" width="11.28515625" style="4" customWidth="1"/>
    <col min="8743" max="8743" width="12.285156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570312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4257812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960" width="9.140625" style="4"/>
    <col min="8961" max="8961" width="3.710937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5703125" style="4" customWidth="1"/>
    <col min="8996" max="8998" width="11.28515625" style="4" customWidth="1"/>
    <col min="8999" max="8999" width="12.285156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570312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4257812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216" width="9.140625" style="4"/>
    <col min="9217" max="9217" width="3.710937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5703125" style="4" customWidth="1"/>
    <col min="9252" max="9254" width="11.28515625" style="4" customWidth="1"/>
    <col min="9255" max="9255" width="12.285156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570312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4257812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472" width="9.140625" style="4"/>
    <col min="9473" max="9473" width="3.710937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5703125" style="4" customWidth="1"/>
    <col min="9508" max="9510" width="11.28515625" style="4" customWidth="1"/>
    <col min="9511" max="9511" width="12.285156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570312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4257812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728" width="9.140625" style="4"/>
    <col min="9729" max="9729" width="3.710937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5703125" style="4" customWidth="1"/>
    <col min="9764" max="9766" width="11.28515625" style="4" customWidth="1"/>
    <col min="9767" max="9767" width="12.285156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570312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4257812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984" width="9.140625" style="4"/>
    <col min="9985" max="9985" width="3.710937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5703125" style="4" customWidth="1"/>
    <col min="10020" max="10022" width="11.28515625" style="4" customWidth="1"/>
    <col min="10023" max="10023" width="12.285156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570312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4257812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240" width="9.140625" style="4"/>
    <col min="10241" max="10241" width="3.710937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5703125" style="4" customWidth="1"/>
    <col min="10276" max="10278" width="11.28515625" style="4" customWidth="1"/>
    <col min="10279" max="10279" width="12.285156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570312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4257812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496" width="9.140625" style="4"/>
    <col min="10497" max="10497" width="3.710937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5703125" style="4" customWidth="1"/>
    <col min="10532" max="10534" width="11.28515625" style="4" customWidth="1"/>
    <col min="10535" max="10535" width="12.285156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570312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4257812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752" width="9.140625" style="4"/>
    <col min="10753" max="10753" width="3.710937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5703125" style="4" customWidth="1"/>
    <col min="10788" max="10790" width="11.28515625" style="4" customWidth="1"/>
    <col min="10791" max="10791" width="12.285156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570312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4257812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1008" width="9.140625" style="4"/>
    <col min="11009" max="11009" width="3.710937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5703125" style="4" customWidth="1"/>
    <col min="11044" max="11046" width="11.28515625" style="4" customWidth="1"/>
    <col min="11047" max="11047" width="12.285156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570312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4257812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264" width="9.140625" style="4"/>
    <col min="11265" max="11265" width="3.710937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5703125" style="4" customWidth="1"/>
    <col min="11300" max="11302" width="11.28515625" style="4" customWidth="1"/>
    <col min="11303" max="11303" width="12.285156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570312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4257812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520" width="9.140625" style="4"/>
    <col min="11521" max="11521" width="3.710937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5703125" style="4" customWidth="1"/>
    <col min="11556" max="11558" width="11.28515625" style="4" customWidth="1"/>
    <col min="11559" max="11559" width="12.285156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570312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4257812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776" width="9.140625" style="4"/>
    <col min="11777" max="11777" width="3.710937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5703125" style="4" customWidth="1"/>
    <col min="11812" max="11814" width="11.28515625" style="4" customWidth="1"/>
    <col min="11815" max="11815" width="12.285156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570312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4257812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2032" width="9.140625" style="4"/>
    <col min="12033" max="12033" width="3.710937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5703125" style="4" customWidth="1"/>
    <col min="12068" max="12070" width="11.28515625" style="4" customWidth="1"/>
    <col min="12071" max="12071" width="12.285156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570312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4257812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288" width="9.140625" style="4"/>
    <col min="12289" max="12289" width="3.710937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5703125" style="4" customWidth="1"/>
    <col min="12324" max="12326" width="11.28515625" style="4" customWidth="1"/>
    <col min="12327" max="12327" width="12.285156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570312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4257812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544" width="9.140625" style="4"/>
    <col min="12545" max="12545" width="3.710937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5703125" style="4" customWidth="1"/>
    <col min="12580" max="12582" width="11.28515625" style="4" customWidth="1"/>
    <col min="12583" max="12583" width="12.285156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570312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4257812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800" width="9.140625" style="4"/>
    <col min="12801" max="12801" width="3.710937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5703125" style="4" customWidth="1"/>
    <col min="12836" max="12838" width="11.28515625" style="4" customWidth="1"/>
    <col min="12839" max="12839" width="12.285156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570312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4257812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3056" width="9.140625" style="4"/>
    <col min="13057" max="13057" width="3.710937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5703125" style="4" customWidth="1"/>
    <col min="13092" max="13094" width="11.28515625" style="4" customWidth="1"/>
    <col min="13095" max="13095" width="12.285156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570312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4257812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312" width="9.140625" style="4"/>
    <col min="13313" max="13313" width="3.710937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5703125" style="4" customWidth="1"/>
    <col min="13348" max="13350" width="11.28515625" style="4" customWidth="1"/>
    <col min="13351" max="13351" width="12.285156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570312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4257812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568" width="9.140625" style="4"/>
    <col min="13569" max="13569" width="3.710937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5703125" style="4" customWidth="1"/>
    <col min="13604" max="13606" width="11.28515625" style="4" customWidth="1"/>
    <col min="13607" max="13607" width="12.285156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570312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4257812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824" width="9.140625" style="4"/>
    <col min="13825" max="13825" width="3.710937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5703125" style="4" customWidth="1"/>
    <col min="13860" max="13862" width="11.28515625" style="4" customWidth="1"/>
    <col min="13863" max="13863" width="12.285156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570312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4257812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4080" width="9.140625" style="4"/>
    <col min="14081" max="14081" width="3.710937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5703125" style="4" customWidth="1"/>
    <col min="14116" max="14118" width="11.28515625" style="4" customWidth="1"/>
    <col min="14119" max="14119" width="12.285156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570312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4257812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336" width="9.140625" style="4"/>
    <col min="14337" max="14337" width="3.710937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5703125" style="4" customWidth="1"/>
    <col min="14372" max="14374" width="11.28515625" style="4" customWidth="1"/>
    <col min="14375" max="14375" width="12.285156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570312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4257812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592" width="9.140625" style="4"/>
    <col min="14593" max="14593" width="3.710937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5703125" style="4" customWidth="1"/>
    <col min="14628" max="14630" width="11.28515625" style="4" customWidth="1"/>
    <col min="14631" max="14631" width="12.285156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570312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4257812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848" width="9.140625" style="4"/>
    <col min="14849" max="14849" width="3.710937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5703125" style="4" customWidth="1"/>
    <col min="14884" max="14886" width="11.28515625" style="4" customWidth="1"/>
    <col min="14887" max="14887" width="12.285156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570312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4257812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5104" width="9.140625" style="4"/>
    <col min="15105" max="15105" width="3.710937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5703125" style="4" customWidth="1"/>
    <col min="15140" max="15142" width="11.28515625" style="4" customWidth="1"/>
    <col min="15143" max="15143" width="12.285156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570312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4257812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360" width="9.140625" style="4"/>
    <col min="15361" max="15361" width="3.710937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5703125" style="4" customWidth="1"/>
    <col min="15396" max="15398" width="11.28515625" style="4" customWidth="1"/>
    <col min="15399" max="15399" width="12.285156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570312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4257812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616" width="9.140625" style="4"/>
    <col min="15617" max="15617" width="3.710937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5703125" style="4" customWidth="1"/>
    <col min="15652" max="15654" width="11.28515625" style="4" customWidth="1"/>
    <col min="15655" max="15655" width="12.285156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570312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4257812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872" width="9.140625" style="4"/>
    <col min="15873" max="15873" width="3.710937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5703125" style="4" customWidth="1"/>
    <col min="15908" max="15910" width="11.28515625" style="4" customWidth="1"/>
    <col min="15911" max="15911" width="12.285156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570312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4257812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6128" width="9.140625" style="4"/>
    <col min="16129" max="16129" width="3.710937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5703125" style="4" customWidth="1"/>
    <col min="16164" max="16166" width="11.28515625" style="4" customWidth="1"/>
    <col min="16167" max="16167" width="12.285156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570312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4257812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384" width="9.140625" style="4"/>
  </cols>
  <sheetData>
    <row r="1" spans="1:118" ht="12.75" customHeight="1" x14ac:dyDescent="0.25">
      <c r="A1" s="1"/>
      <c r="B1" s="1"/>
      <c r="C1" s="2"/>
      <c r="D1" s="244" t="s">
        <v>0</v>
      </c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 t="s">
        <v>0</v>
      </c>
      <c r="AD1" s="244"/>
      <c r="AE1" s="244"/>
      <c r="AF1" s="244"/>
      <c r="AG1" s="244"/>
      <c r="AH1" s="244"/>
      <c r="AI1" s="244"/>
      <c r="AJ1" s="244"/>
      <c r="AK1" s="244"/>
      <c r="AL1" s="244"/>
      <c r="AM1" s="244" t="s">
        <v>0</v>
      </c>
      <c r="AN1" s="244"/>
      <c r="AO1" s="244"/>
      <c r="AP1" s="244"/>
      <c r="AQ1" s="244"/>
      <c r="AR1" s="244"/>
      <c r="AS1" s="244"/>
      <c r="AT1" s="244"/>
      <c r="AU1" s="244"/>
      <c r="AV1" s="244"/>
      <c r="AW1" s="244" t="s">
        <v>0</v>
      </c>
      <c r="AX1" s="244"/>
      <c r="AY1" s="244"/>
      <c r="AZ1" s="244"/>
      <c r="BA1" s="244"/>
      <c r="BB1" s="244"/>
      <c r="BC1" s="244"/>
      <c r="BD1" s="244"/>
      <c r="BE1" s="244"/>
      <c r="BF1" s="244"/>
      <c r="BG1" s="244" t="s">
        <v>0</v>
      </c>
      <c r="BH1" s="244"/>
      <c r="BI1" s="244"/>
      <c r="BJ1" s="244"/>
      <c r="BK1" s="244"/>
      <c r="BL1" s="244"/>
      <c r="BM1" s="244"/>
      <c r="BN1" s="244"/>
      <c r="BO1" s="244"/>
      <c r="BP1" s="244"/>
      <c r="BQ1" s="244" t="s">
        <v>0</v>
      </c>
      <c r="BR1" s="244"/>
      <c r="BS1" s="244"/>
      <c r="BT1" s="244"/>
      <c r="BU1" s="244"/>
      <c r="BV1" s="244"/>
      <c r="BW1" s="244"/>
      <c r="BX1" s="244"/>
      <c r="BY1" s="244"/>
      <c r="BZ1" s="3"/>
    </row>
    <row r="2" spans="1:118" s="10" customFormat="1" ht="12.75" customHeight="1" x14ac:dyDescent="0.2">
      <c r="A2" s="6"/>
      <c r="B2" s="6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246"/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</row>
    <row r="3" spans="1:118" ht="12.75" customHeight="1" x14ac:dyDescent="0.25">
      <c r="A3" s="11"/>
      <c r="B3" s="11"/>
      <c r="C3" s="8">
        <v>2013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1"/>
      <c r="BS3" s="11"/>
      <c r="BT3" s="11"/>
      <c r="BU3" s="11"/>
      <c r="BV3" s="11"/>
      <c r="BW3" s="11"/>
      <c r="BX3" s="13"/>
      <c r="BY3" s="13"/>
      <c r="BZ3" s="3"/>
    </row>
    <row r="4" spans="1:118" ht="12" customHeight="1" x14ac:dyDescent="0.25">
      <c r="A4" s="14" t="s">
        <v>5</v>
      </c>
      <c r="B4" s="15"/>
      <c r="C4" s="16"/>
      <c r="D4" s="17" t="s">
        <v>6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 t="s">
        <v>6</v>
      </c>
      <c r="U4" s="18"/>
      <c r="V4" s="18"/>
      <c r="W4" s="18"/>
      <c r="X4" s="18"/>
      <c r="Y4" s="18"/>
      <c r="Z4" s="18"/>
      <c r="AA4" s="18"/>
      <c r="AB4" s="18"/>
      <c r="AC4" s="18"/>
      <c r="AD4" s="18" t="s">
        <v>6</v>
      </c>
      <c r="AE4" s="18"/>
      <c r="AF4" s="18"/>
      <c r="AG4" s="18"/>
      <c r="AH4" s="18"/>
      <c r="AI4" s="18"/>
      <c r="AJ4" s="18"/>
      <c r="AK4" s="18"/>
      <c r="AL4" s="18"/>
      <c r="AM4" s="18"/>
      <c r="AN4" s="18" t="s">
        <v>6</v>
      </c>
      <c r="AO4" s="18"/>
      <c r="AP4" s="18"/>
      <c r="AQ4" s="18"/>
      <c r="AR4" s="18"/>
      <c r="AS4" s="18"/>
      <c r="AT4" s="18"/>
      <c r="AU4" s="18"/>
      <c r="AV4" s="18"/>
      <c r="AW4" s="18"/>
      <c r="AX4" s="18" t="s">
        <v>6</v>
      </c>
      <c r="AY4" s="18"/>
      <c r="AZ4" s="18"/>
      <c r="BA4" s="18"/>
      <c r="BB4" s="18"/>
      <c r="BC4" s="18"/>
      <c r="BD4" s="18"/>
      <c r="BE4" s="18"/>
      <c r="BF4" s="18"/>
      <c r="BG4" s="18"/>
      <c r="BH4" s="18" t="s">
        <v>6</v>
      </c>
      <c r="BI4" s="18"/>
      <c r="BJ4" s="18"/>
      <c r="BK4" s="18"/>
      <c r="BL4" s="18"/>
      <c r="BM4" s="18"/>
      <c r="BN4" s="18"/>
      <c r="BO4" s="18"/>
      <c r="BP4" s="18"/>
      <c r="BQ4" s="20"/>
      <c r="BR4" s="248" t="s">
        <v>7</v>
      </c>
      <c r="BS4" s="249"/>
      <c r="BT4" s="249"/>
      <c r="BU4" s="249"/>
      <c r="BV4" s="249"/>
      <c r="BW4" s="21"/>
      <c r="BX4" s="250" t="s">
        <v>8</v>
      </c>
      <c r="BY4" s="251"/>
      <c r="BZ4" s="22"/>
    </row>
    <row r="5" spans="1:118" ht="170.1" customHeight="1" x14ac:dyDescent="0.25">
      <c r="A5" s="23" t="s">
        <v>5</v>
      </c>
      <c r="B5" s="24" t="s">
        <v>5</v>
      </c>
      <c r="C5" s="25" t="s">
        <v>229</v>
      </c>
      <c r="D5" s="26" t="s">
        <v>9</v>
      </c>
      <c r="E5" s="26" t="s">
        <v>10</v>
      </c>
      <c r="F5" s="26" t="s">
        <v>11</v>
      </c>
      <c r="G5" s="26" t="s">
        <v>12</v>
      </c>
      <c r="H5" s="26" t="s">
        <v>13</v>
      </c>
      <c r="I5" s="26" t="s">
        <v>14</v>
      </c>
      <c r="J5" s="26" t="s">
        <v>15</v>
      </c>
      <c r="K5" s="27" t="s">
        <v>16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21</v>
      </c>
      <c r="Q5" s="27" t="s">
        <v>22</v>
      </c>
      <c r="R5" s="27" t="s">
        <v>23</v>
      </c>
      <c r="S5" s="27" t="s">
        <v>24</v>
      </c>
      <c r="T5" s="27" t="s">
        <v>25</v>
      </c>
      <c r="U5" s="27" t="s">
        <v>26</v>
      </c>
      <c r="V5" s="27" t="s">
        <v>27</v>
      </c>
      <c r="W5" s="27" t="s">
        <v>28</v>
      </c>
      <c r="X5" s="27" t="s">
        <v>29</v>
      </c>
      <c r="Y5" s="27" t="s">
        <v>30</v>
      </c>
      <c r="Z5" s="27" t="s">
        <v>31</v>
      </c>
      <c r="AA5" s="27" t="s">
        <v>32</v>
      </c>
      <c r="AB5" s="27" t="s">
        <v>33</v>
      </c>
      <c r="AC5" s="27" t="s">
        <v>34</v>
      </c>
      <c r="AD5" s="27" t="s">
        <v>35</v>
      </c>
      <c r="AE5" s="27" t="s">
        <v>36</v>
      </c>
      <c r="AF5" s="27" t="s">
        <v>37</v>
      </c>
      <c r="AG5" s="27" t="s">
        <v>38</v>
      </c>
      <c r="AH5" s="27" t="s">
        <v>39</v>
      </c>
      <c r="AI5" s="27" t="s">
        <v>40</v>
      </c>
      <c r="AJ5" s="27" t="s">
        <v>41</v>
      </c>
      <c r="AK5" s="27" t="s">
        <v>42</v>
      </c>
      <c r="AL5" s="27" t="s">
        <v>43</v>
      </c>
      <c r="AM5" s="27" t="s">
        <v>44</v>
      </c>
      <c r="AN5" s="27" t="s">
        <v>45</v>
      </c>
      <c r="AO5" s="27" t="s">
        <v>46</v>
      </c>
      <c r="AP5" s="27" t="s">
        <v>47</v>
      </c>
      <c r="AQ5" s="27" t="s">
        <v>48</v>
      </c>
      <c r="AR5" s="27" t="s">
        <v>49</v>
      </c>
      <c r="AS5" s="27" t="s">
        <v>50</v>
      </c>
      <c r="AT5" s="27" t="s">
        <v>51</v>
      </c>
      <c r="AU5" s="27" t="s">
        <v>52</v>
      </c>
      <c r="AV5" s="27" t="s">
        <v>53</v>
      </c>
      <c r="AW5" s="27" t="s">
        <v>54</v>
      </c>
      <c r="AX5" s="27" t="s">
        <v>55</v>
      </c>
      <c r="AY5" s="27" t="s">
        <v>56</v>
      </c>
      <c r="AZ5" s="27" t="s">
        <v>57</v>
      </c>
      <c r="BA5" s="27" t="s">
        <v>58</v>
      </c>
      <c r="BB5" s="27" t="s">
        <v>59</v>
      </c>
      <c r="BC5" s="27" t="s">
        <v>60</v>
      </c>
      <c r="BD5" s="27" t="s">
        <v>61</v>
      </c>
      <c r="BE5" s="27" t="s">
        <v>62</v>
      </c>
      <c r="BF5" s="27" t="s">
        <v>63</v>
      </c>
      <c r="BG5" s="27" t="s">
        <v>64</v>
      </c>
      <c r="BH5" s="27" t="s">
        <v>65</v>
      </c>
      <c r="BI5" s="27" t="s">
        <v>66</v>
      </c>
      <c r="BJ5" s="27" t="s">
        <v>67</v>
      </c>
      <c r="BK5" s="27" t="s">
        <v>68</v>
      </c>
      <c r="BL5" s="27" t="s">
        <v>69</v>
      </c>
      <c r="BM5" s="27" t="s">
        <v>70</v>
      </c>
      <c r="BN5" s="27" t="s">
        <v>71</v>
      </c>
      <c r="BO5" s="27" t="s">
        <v>72</v>
      </c>
      <c r="BP5" s="27" t="s">
        <v>73</v>
      </c>
      <c r="BQ5" s="28" t="s">
        <v>362</v>
      </c>
      <c r="BR5" s="29" t="s">
        <v>74</v>
      </c>
      <c r="BS5" s="30" t="s">
        <v>75</v>
      </c>
      <c r="BT5" s="30"/>
      <c r="BU5" s="27"/>
      <c r="BV5" s="28" t="s">
        <v>76</v>
      </c>
      <c r="BW5" s="31" t="s">
        <v>215</v>
      </c>
      <c r="BX5" s="29" t="s">
        <v>77</v>
      </c>
      <c r="BY5" s="32" t="s">
        <v>78</v>
      </c>
      <c r="BZ5" s="33" t="s">
        <v>79</v>
      </c>
    </row>
    <row r="6" spans="1:118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40" t="s">
        <v>147</v>
      </c>
      <c r="BS6" s="38" t="s">
        <v>148</v>
      </c>
      <c r="BT6" s="41"/>
      <c r="BU6" s="41"/>
      <c r="BV6" s="42" t="s">
        <v>149</v>
      </c>
      <c r="BW6" s="42" t="s">
        <v>150</v>
      </c>
      <c r="BX6" s="43" t="s">
        <v>151</v>
      </c>
      <c r="BY6" s="44" t="s">
        <v>152</v>
      </c>
      <c r="BZ6" s="45" t="s">
        <v>153</v>
      </c>
    </row>
    <row r="7" spans="1:118" ht="12.75" customHeight="1" x14ac:dyDescent="0.2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50">
        <v>4</v>
      </c>
      <c r="H7" s="50">
        <v>5</v>
      </c>
      <c r="I7" s="50">
        <v>6</v>
      </c>
      <c r="J7" s="50">
        <v>7</v>
      </c>
      <c r="K7" s="50">
        <v>8</v>
      </c>
      <c r="L7" s="50">
        <v>9</v>
      </c>
      <c r="M7" s="50">
        <v>10</v>
      </c>
      <c r="N7" s="50">
        <v>11</v>
      </c>
      <c r="O7" s="50">
        <v>12</v>
      </c>
      <c r="P7" s="50">
        <v>13</v>
      </c>
      <c r="Q7" s="50">
        <v>14</v>
      </c>
      <c r="R7" s="50">
        <v>15</v>
      </c>
      <c r="S7" s="50">
        <v>16</v>
      </c>
      <c r="T7" s="50">
        <v>17</v>
      </c>
      <c r="U7" s="50">
        <v>18</v>
      </c>
      <c r="V7" s="50">
        <v>19</v>
      </c>
      <c r="W7" s="50">
        <v>20</v>
      </c>
      <c r="X7" s="50">
        <v>21</v>
      </c>
      <c r="Y7" s="50">
        <v>22</v>
      </c>
      <c r="Z7" s="50">
        <v>23</v>
      </c>
      <c r="AA7" s="50">
        <v>24</v>
      </c>
      <c r="AB7" s="50">
        <v>25</v>
      </c>
      <c r="AC7" s="50">
        <v>26</v>
      </c>
      <c r="AD7" s="50">
        <v>27</v>
      </c>
      <c r="AE7" s="50">
        <v>28</v>
      </c>
      <c r="AF7" s="50">
        <v>29</v>
      </c>
      <c r="AG7" s="50">
        <v>30</v>
      </c>
      <c r="AH7" s="50">
        <v>31</v>
      </c>
      <c r="AI7" s="50">
        <v>32</v>
      </c>
      <c r="AJ7" s="50">
        <v>33</v>
      </c>
      <c r="AK7" s="50">
        <v>34</v>
      </c>
      <c r="AL7" s="50">
        <v>35</v>
      </c>
      <c r="AM7" s="50">
        <v>36</v>
      </c>
      <c r="AN7" s="50">
        <v>37</v>
      </c>
      <c r="AO7" s="50">
        <v>38</v>
      </c>
      <c r="AP7" s="50">
        <v>39</v>
      </c>
      <c r="AQ7" s="50">
        <v>40</v>
      </c>
      <c r="AR7" s="50">
        <v>41</v>
      </c>
      <c r="AS7" s="50">
        <v>42</v>
      </c>
      <c r="AT7" s="50">
        <v>43</v>
      </c>
      <c r="AU7" s="50">
        <v>44</v>
      </c>
      <c r="AV7" s="50">
        <v>45</v>
      </c>
      <c r="AW7" s="50">
        <v>46</v>
      </c>
      <c r="AX7" s="50">
        <v>47</v>
      </c>
      <c r="AY7" s="50">
        <v>48</v>
      </c>
      <c r="AZ7" s="50">
        <v>49</v>
      </c>
      <c r="BA7" s="50">
        <v>50</v>
      </c>
      <c r="BB7" s="50">
        <v>51</v>
      </c>
      <c r="BC7" s="50">
        <v>52</v>
      </c>
      <c r="BD7" s="50">
        <v>53</v>
      </c>
      <c r="BE7" s="50">
        <v>54</v>
      </c>
      <c r="BF7" s="50">
        <v>55</v>
      </c>
      <c r="BG7" s="50">
        <v>56</v>
      </c>
      <c r="BH7" s="50">
        <v>57</v>
      </c>
      <c r="BI7" s="50">
        <v>58</v>
      </c>
      <c r="BJ7" s="50">
        <v>59</v>
      </c>
      <c r="BK7" s="50">
        <v>60</v>
      </c>
      <c r="BL7" s="50">
        <v>61</v>
      </c>
      <c r="BM7" s="50">
        <v>62</v>
      </c>
      <c r="BN7" s="50">
        <v>63</v>
      </c>
      <c r="BO7" s="50">
        <v>64</v>
      </c>
      <c r="BP7" s="50">
        <v>65</v>
      </c>
      <c r="BQ7" s="39">
        <v>66</v>
      </c>
      <c r="BR7" s="40">
        <v>67</v>
      </c>
      <c r="BS7" s="50">
        <v>68</v>
      </c>
      <c r="BT7" s="50"/>
      <c r="BU7" s="50"/>
      <c r="BV7" s="42">
        <v>71</v>
      </c>
      <c r="BW7" s="42">
        <v>72</v>
      </c>
      <c r="BX7" s="50">
        <v>73</v>
      </c>
      <c r="BY7" s="50">
        <v>74</v>
      </c>
      <c r="BZ7" s="45">
        <v>75</v>
      </c>
    </row>
    <row r="8" spans="1:118" customFormat="1" ht="15" x14ac:dyDescent="0.25">
      <c r="A8" s="51">
        <v>1</v>
      </c>
      <c r="B8" s="52" t="s">
        <v>230</v>
      </c>
      <c r="C8" s="53" t="s">
        <v>296</v>
      </c>
      <c r="D8" s="54">
        <v>17160068.806663901</v>
      </c>
      <c r="E8" s="54">
        <v>0</v>
      </c>
      <c r="F8" s="54">
        <v>29579.071739215378</v>
      </c>
      <c r="G8" s="54">
        <v>137859.02079985532</v>
      </c>
      <c r="H8" s="54">
        <v>481539.78213837242</v>
      </c>
      <c r="I8" s="54">
        <v>2195.3011911149929</v>
      </c>
      <c r="J8" s="54">
        <v>85540.999865544232</v>
      </c>
      <c r="K8" s="54">
        <v>0</v>
      </c>
      <c r="L8" s="54">
        <v>462.88334374213917</v>
      </c>
      <c r="M8" s="54">
        <v>0</v>
      </c>
      <c r="N8" s="54">
        <v>15544.115927037477</v>
      </c>
      <c r="O8" s="54">
        <v>0</v>
      </c>
      <c r="P8" s="54">
        <v>4407.2605406304156</v>
      </c>
      <c r="Q8" s="54">
        <v>0</v>
      </c>
      <c r="R8" s="54">
        <v>0</v>
      </c>
      <c r="S8" s="54">
        <v>4877.6101702652677</v>
      </c>
      <c r="T8" s="54">
        <v>0</v>
      </c>
      <c r="U8" s="54">
        <v>0</v>
      </c>
      <c r="V8" s="54">
        <v>4645.6386464288807</v>
      </c>
      <c r="W8" s="54">
        <v>0</v>
      </c>
      <c r="X8" s="54">
        <v>0</v>
      </c>
      <c r="Y8" s="54">
        <v>1586.0748115826168</v>
      </c>
      <c r="Z8" s="54">
        <v>757.49653803678814</v>
      </c>
      <c r="AA8" s="54">
        <v>18.595183944438681</v>
      </c>
      <c r="AB8" s="54">
        <v>0</v>
      </c>
      <c r="AC8" s="54">
        <v>9520.3752377212713</v>
      </c>
      <c r="AD8" s="54">
        <v>27642.455377431459</v>
      </c>
      <c r="AE8" s="54">
        <v>226.73964802295845</v>
      </c>
      <c r="AF8" s="54">
        <v>156655.91420334275</v>
      </c>
      <c r="AG8" s="54">
        <v>19507.27660408707</v>
      </c>
      <c r="AH8" s="54">
        <v>6127.2721689827104</v>
      </c>
      <c r="AI8" s="54">
        <v>469.45923925502871</v>
      </c>
      <c r="AJ8" s="54">
        <v>564.50903580993474</v>
      </c>
      <c r="AK8" s="54">
        <v>352.97972955885757</v>
      </c>
      <c r="AL8" s="54">
        <v>0</v>
      </c>
      <c r="AM8" s="54">
        <v>10859.452198207973</v>
      </c>
      <c r="AN8" s="54">
        <v>1.2792155491858572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636.21149560382935</v>
      </c>
      <c r="AV8" s="54">
        <v>0</v>
      </c>
      <c r="AW8" s="54">
        <v>643.06618252733051</v>
      </c>
      <c r="AX8" s="54">
        <v>1178.0776091009948</v>
      </c>
      <c r="AY8" s="54">
        <v>9649.8872235721719</v>
      </c>
      <c r="AZ8" s="54">
        <v>0</v>
      </c>
      <c r="BA8" s="54">
        <v>14999.52757875202</v>
      </c>
      <c r="BB8" s="54">
        <v>52.262363651339278</v>
      </c>
      <c r="BC8" s="54">
        <v>0</v>
      </c>
      <c r="BD8" s="54">
        <v>264.30837489564794</v>
      </c>
      <c r="BE8" s="54">
        <v>7321.043855031714</v>
      </c>
      <c r="BF8" s="54">
        <v>0</v>
      </c>
      <c r="BG8" s="54">
        <v>1110.3864890090988</v>
      </c>
      <c r="BH8" s="54">
        <v>350.29985185130982</v>
      </c>
      <c r="BI8" s="54">
        <v>5236.154688205168</v>
      </c>
      <c r="BJ8" s="54">
        <v>1250.957406890228</v>
      </c>
      <c r="BK8" s="54">
        <v>143023.95374458208</v>
      </c>
      <c r="BL8" s="54">
        <v>476023.09776858706</v>
      </c>
      <c r="BM8" s="54">
        <v>0</v>
      </c>
      <c r="BN8" s="54">
        <v>0</v>
      </c>
      <c r="BO8" s="54">
        <v>0</v>
      </c>
      <c r="BP8" s="54">
        <v>0</v>
      </c>
      <c r="BQ8" s="55">
        <f t="shared" ref="BQ8:BQ71" si="0">SUM(D8:BP8)</f>
        <v>18822749.604849886</v>
      </c>
      <c r="BR8" s="56">
        <v>3406878</v>
      </c>
      <c r="BS8" s="57">
        <v>268918.00737104967</v>
      </c>
      <c r="BT8" s="57"/>
      <c r="BU8" s="58"/>
      <c r="BV8" s="55">
        <f t="shared" ref="BV8:BV71" si="1">SUM(BR8:BS8)</f>
        <v>3675796.0073710498</v>
      </c>
      <c r="BW8" s="59">
        <f t="shared" ref="BW8:BW71" si="2">BV8+BQ8</f>
        <v>22498545.612220936</v>
      </c>
      <c r="BX8" s="56">
        <v>3522395.6059846198</v>
      </c>
      <c r="BY8" s="60">
        <v>-205005.06644347194</v>
      </c>
      <c r="BZ8" s="61">
        <f t="shared" ref="BZ8:BZ71" si="3">SUM(BW8:BY8)</f>
        <v>25815936.151762083</v>
      </c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118" customFormat="1" ht="15" x14ac:dyDescent="0.25">
      <c r="A9" s="63">
        <f t="shared" ref="A9:A72" si="4">A8+1</f>
        <v>2</v>
      </c>
      <c r="B9" s="64" t="s">
        <v>231</v>
      </c>
      <c r="C9" s="65" t="s">
        <v>297</v>
      </c>
      <c r="D9" s="66">
        <v>0</v>
      </c>
      <c r="E9" s="67">
        <v>2387267.8695614897</v>
      </c>
      <c r="F9" s="67">
        <v>0</v>
      </c>
      <c r="G9" s="67">
        <v>0</v>
      </c>
      <c r="H9" s="67">
        <v>0</v>
      </c>
      <c r="I9" s="67">
        <v>0</v>
      </c>
      <c r="J9" s="67">
        <v>316112.7405274387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1262.9128469765265</v>
      </c>
      <c r="AL9" s="67">
        <v>0</v>
      </c>
      <c r="AM9" s="67">
        <v>11954.992378954619</v>
      </c>
      <c r="AN9" s="67">
        <v>0</v>
      </c>
      <c r="AO9" s="67">
        <v>0</v>
      </c>
      <c r="AP9" s="67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67">
        <v>0</v>
      </c>
      <c r="AX9" s="67">
        <v>651.20070619388264</v>
      </c>
      <c r="AY9" s="67">
        <v>0</v>
      </c>
      <c r="AZ9" s="67">
        <v>0</v>
      </c>
      <c r="BA9" s="67">
        <v>0</v>
      </c>
      <c r="BB9" s="67">
        <v>0</v>
      </c>
      <c r="BC9" s="67">
        <v>0</v>
      </c>
      <c r="BD9" s="67">
        <v>0</v>
      </c>
      <c r="BE9" s="67">
        <v>394.23154573173463</v>
      </c>
      <c r="BF9" s="67">
        <v>0</v>
      </c>
      <c r="BG9" s="67">
        <v>824.33753727034809</v>
      </c>
      <c r="BH9" s="67">
        <v>297.04956046592844</v>
      </c>
      <c r="BI9" s="67">
        <v>1828.201812036456</v>
      </c>
      <c r="BJ9" s="67">
        <v>969.7655268970376</v>
      </c>
      <c r="BK9" s="67">
        <v>13837.221370935789</v>
      </c>
      <c r="BL9" s="67">
        <v>23980.408523952148</v>
      </c>
      <c r="BM9" s="67">
        <v>0</v>
      </c>
      <c r="BN9" s="67">
        <v>0</v>
      </c>
      <c r="BO9" s="67">
        <v>0</v>
      </c>
      <c r="BP9" s="67">
        <v>0</v>
      </c>
      <c r="BQ9" s="55">
        <f t="shared" si="0"/>
        <v>2759380.9318983429</v>
      </c>
      <c r="BR9" s="68">
        <v>23395</v>
      </c>
      <c r="BS9" s="69">
        <v>0</v>
      </c>
      <c r="BT9" s="69"/>
      <c r="BU9" s="67"/>
      <c r="BV9" s="55">
        <f t="shared" si="1"/>
        <v>23395</v>
      </c>
      <c r="BW9" s="59">
        <f t="shared" si="2"/>
        <v>2782775.9318983429</v>
      </c>
      <c r="BX9" s="68">
        <v>1427099.7391134978</v>
      </c>
      <c r="BY9" s="70">
        <v>528938.39538401726</v>
      </c>
      <c r="BZ9" s="61">
        <f t="shared" si="3"/>
        <v>4738814.0663958583</v>
      </c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118" customFormat="1" ht="15" x14ac:dyDescent="0.25">
      <c r="A10" s="63">
        <f t="shared" si="4"/>
        <v>3</v>
      </c>
      <c r="B10" s="64" t="s">
        <v>232</v>
      </c>
      <c r="C10" s="65" t="s">
        <v>298</v>
      </c>
      <c r="D10" s="66">
        <v>13381.089062679514</v>
      </c>
      <c r="E10" s="67">
        <v>0</v>
      </c>
      <c r="F10" s="67">
        <v>1545370.2965055162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109.48794428847017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55">
        <f t="shared" si="0"/>
        <v>1558860.8735124841</v>
      </c>
      <c r="BR10" s="68">
        <v>111815</v>
      </c>
      <c r="BS10" s="69">
        <v>0</v>
      </c>
      <c r="BT10" s="69"/>
      <c r="BU10" s="67"/>
      <c r="BV10" s="55">
        <f t="shared" si="1"/>
        <v>111815</v>
      </c>
      <c r="BW10" s="59">
        <f t="shared" si="2"/>
        <v>1670675.8735124841</v>
      </c>
      <c r="BX10" s="68">
        <v>352869.12690962496</v>
      </c>
      <c r="BY10" s="70">
        <v>-68809.995680787193</v>
      </c>
      <c r="BZ10" s="61">
        <f t="shared" si="3"/>
        <v>1954735.004741322</v>
      </c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</row>
    <row r="11" spans="1:118" customFormat="1" ht="15" x14ac:dyDescent="0.25">
      <c r="A11" s="63">
        <f t="shared" si="4"/>
        <v>4</v>
      </c>
      <c r="B11" s="64" t="s">
        <v>233</v>
      </c>
      <c r="C11" s="65" t="s">
        <v>358</v>
      </c>
      <c r="D11" s="66">
        <v>0</v>
      </c>
      <c r="E11" s="67">
        <v>0</v>
      </c>
      <c r="F11" s="67">
        <v>0</v>
      </c>
      <c r="G11" s="67">
        <v>2027496.0375953708</v>
      </c>
      <c r="H11" s="67">
        <v>0</v>
      </c>
      <c r="I11" s="67">
        <v>0</v>
      </c>
      <c r="J11" s="67">
        <v>319.22715176416222</v>
      </c>
      <c r="K11" s="67">
        <v>0</v>
      </c>
      <c r="L11" s="67">
        <v>0</v>
      </c>
      <c r="M11" s="67">
        <v>3870935.6603648402</v>
      </c>
      <c r="N11" s="67">
        <v>0</v>
      </c>
      <c r="O11" s="67">
        <v>0</v>
      </c>
      <c r="P11" s="67">
        <v>0</v>
      </c>
      <c r="Q11" s="67">
        <v>240961.68622863988</v>
      </c>
      <c r="R11" s="67">
        <v>0</v>
      </c>
      <c r="S11" s="67">
        <v>81991.446632742023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37394.676501811169</v>
      </c>
      <c r="AD11" s="67">
        <v>50789.465445366273</v>
      </c>
      <c r="AE11" s="67">
        <v>0</v>
      </c>
      <c r="AF11" s="67">
        <v>0</v>
      </c>
      <c r="AG11" s="67">
        <v>1075.2889377308206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55">
        <f t="shared" si="0"/>
        <v>6310963.4888582658</v>
      </c>
      <c r="BR11" s="68">
        <v>16454518</v>
      </c>
      <c r="BS11" s="69">
        <v>0</v>
      </c>
      <c r="BT11" s="69"/>
      <c r="BU11" s="67"/>
      <c r="BV11" s="55">
        <f t="shared" si="1"/>
        <v>16454518</v>
      </c>
      <c r="BW11" s="59">
        <f t="shared" si="2"/>
        <v>22765481.488858268</v>
      </c>
      <c r="BX11" s="68">
        <v>2769047.0817114301</v>
      </c>
      <c r="BY11" s="70">
        <v>125775.48595044673</v>
      </c>
      <c r="BZ11" s="61">
        <f t="shared" si="3"/>
        <v>25660304.056520145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</row>
    <row r="12" spans="1:118" customFormat="1" ht="15" x14ac:dyDescent="0.25">
      <c r="A12" s="63">
        <f t="shared" si="4"/>
        <v>5</v>
      </c>
      <c r="B12" s="64" t="s">
        <v>234</v>
      </c>
      <c r="C12" s="65" t="s">
        <v>359</v>
      </c>
      <c r="D12" s="66">
        <v>2488842.8072493901</v>
      </c>
      <c r="E12" s="67">
        <v>0</v>
      </c>
      <c r="F12" s="67">
        <v>30562.656831375461</v>
      </c>
      <c r="G12" s="67">
        <v>53413.721154911989</v>
      </c>
      <c r="H12" s="67">
        <v>32293518.017415799</v>
      </c>
      <c r="I12" s="67">
        <v>1447.1759480348712</v>
      </c>
      <c r="J12" s="67">
        <v>0</v>
      </c>
      <c r="K12" s="67">
        <v>0</v>
      </c>
      <c r="L12" s="67">
        <v>0</v>
      </c>
      <c r="M12" s="67">
        <v>0</v>
      </c>
      <c r="N12" s="67">
        <v>83231.458143117736</v>
      </c>
      <c r="O12" s="67">
        <v>2683.7896953887407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1356.9920470319908</v>
      </c>
      <c r="AC12" s="67">
        <v>0</v>
      </c>
      <c r="AD12" s="67">
        <v>0</v>
      </c>
      <c r="AE12" s="67">
        <v>0</v>
      </c>
      <c r="AF12" s="67">
        <v>235305.78363713369</v>
      </c>
      <c r="AG12" s="67">
        <v>238802.5568222334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88504.888846695249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v>0</v>
      </c>
      <c r="AX12" s="67">
        <v>0</v>
      </c>
      <c r="AY12" s="67">
        <v>0</v>
      </c>
      <c r="AZ12" s="67">
        <v>0</v>
      </c>
      <c r="BA12" s="67">
        <v>6051.6632340781953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2928.8159254109869</v>
      </c>
      <c r="BN12" s="67">
        <v>0</v>
      </c>
      <c r="BO12" s="67">
        <v>0</v>
      </c>
      <c r="BP12" s="67">
        <v>0</v>
      </c>
      <c r="BQ12" s="55">
        <f t="shared" si="0"/>
        <v>35526650.326950602</v>
      </c>
      <c r="BR12" s="68">
        <v>12387464.244730242</v>
      </c>
      <c r="BS12" s="69">
        <v>0</v>
      </c>
      <c r="BT12" s="69"/>
      <c r="BU12" s="67"/>
      <c r="BV12" s="55">
        <f t="shared" si="1"/>
        <v>12387464.244730242</v>
      </c>
      <c r="BW12" s="59">
        <f t="shared" si="2"/>
        <v>47914114.571680844</v>
      </c>
      <c r="BX12" s="68">
        <v>26134096.2726872</v>
      </c>
      <c r="BY12" s="70">
        <v>16014264.078299345</v>
      </c>
      <c r="BZ12" s="61">
        <f t="shared" si="3"/>
        <v>90062474.922667384</v>
      </c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</row>
    <row r="13" spans="1:118" customFormat="1" ht="15" x14ac:dyDescent="0.25">
      <c r="A13" s="63">
        <f t="shared" si="4"/>
        <v>6</v>
      </c>
      <c r="B13" s="64" t="s">
        <v>235</v>
      </c>
      <c r="C13" s="65" t="s">
        <v>299</v>
      </c>
      <c r="D13" s="66">
        <v>0</v>
      </c>
      <c r="E13" s="67">
        <v>0</v>
      </c>
      <c r="F13" s="67">
        <v>0</v>
      </c>
      <c r="G13" s="67">
        <v>0</v>
      </c>
      <c r="H13" s="67">
        <v>0</v>
      </c>
      <c r="I13" s="67">
        <v>4510276.9768853104</v>
      </c>
      <c r="J13" s="67">
        <v>20.243673038702969</v>
      </c>
      <c r="K13" s="67">
        <v>894.66440714697262</v>
      </c>
      <c r="L13" s="67">
        <v>13328.259483615482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8093.0513429019775</v>
      </c>
      <c r="T13" s="67">
        <v>0</v>
      </c>
      <c r="U13" s="67">
        <v>0</v>
      </c>
      <c r="V13" s="67">
        <v>7874.4046747259226</v>
      </c>
      <c r="W13" s="67">
        <v>44013.391539407465</v>
      </c>
      <c r="X13" s="67">
        <v>0</v>
      </c>
      <c r="Y13" s="67">
        <v>96693.324323849272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12372.296386029984</v>
      </c>
      <c r="AG13" s="67">
        <v>7560.4759977340354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v>25267.777653621175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55">
        <f t="shared" si="0"/>
        <v>4726394.8663673811</v>
      </c>
      <c r="BR13" s="68">
        <v>7000409.5822181012</v>
      </c>
      <c r="BS13" s="69">
        <v>0</v>
      </c>
      <c r="BT13" s="69"/>
      <c r="BU13" s="67"/>
      <c r="BV13" s="55">
        <f t="shared" si="1"/>
        <v>7000409.5822181012</v>
      </c>
      <c r="BW13" s="59">
        <f t="shared" si="2"/>
        <v>11726804.448585482</v>
      </c>
      <c r="BX13" s="68">
        <v>6647246.0268182652</v>
      </c>
      <c r="BY13" s="70">
        <v>2635557.1655555209</v>
      </c>
      <c r="BZ13" s="61">
        <f t="shared" si="3"/>
        <v>21009607.64095927</v>
      </c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</row>
    <row r="14" spans="1:118" customFormat="1" ht="15" x14ac:dyDescent="0.25">
      <c r="A14" s="63">
        <f t="shared" si="4"/>
        <v>7</v>
      </c>
      <c r="B14" s="64" t="s">
        <v>236</v>
      </c>
      <c r="C14" s="65" t="s">
        <v>300</v>
      </c>
      <c r="D14" s="66">
        <v>0</v>
      </c>
      <c r="E14" s="67">
        <v>6767.531420792584</v>
      </c>
      <c r="F14" s="67">
        <v>0</v>
      </c>
      <c r="G14" s="67">
        <v>0</v>
      </c>
      <c r="H14" s="67">
        <v>0</v>
      </c>
      <c r="I14" s="67">
        <v>0</v>
      </c>
      <c r="J14" s="67">
        <v>3158749.5522951484</v>
      </c>
      <c r="K14" s="67">
        <v>27099.7344445733</v>
      </c>
      <c r="L14" s="67">
        <v>0</v>
      </c>
      <c r="M14" s="67">
        <v>0</v>
      </c>
      <c r="N14" s="67">
        <v>0</v>
      </c>
      <c r="O14" s="67">
        <v>0</v>
      </c>
      <c r="P14" s="67">
        <v>27765.393832701451</v>
      </c>
      <c r="Q14" s="67">
        <v>0</v>
      </c>
      <c r="R14" s="67">
        <v>0</v>
      </c>
      <c r="S14" s="67">
        <v>8175.5072913778004</v>
      </c>
      <c r="T14" s="67">
        <v>0</v>
      </c>
      <c r="U14" s="67">
        <v>560.59525625316189</v>
      </c>
      <c r="V14" s="67">
        <v>0</v>
      </c>
      <c r="W14" s="67">
        <v>0</v>
      </c>
      <c r="X14" s="67">
        <v>0</v>
      </c>
      <c r="Y14" s="67">
        <v>380485.50611704309</v>
      </c>
      <c r="Z14" s="67">
        <v>0</v>
      </c>
      <c r="AA14" s="67">
        <v>0</v>
      </c>
      <c r="AB14" s="67">
        <v>0</v>
      </c>
      <c r="AC14" s="67">
        <v>0</v>
      </c>
      <c r="AD14" s="67">
        <v>3065.7846489403837</v>
      </c>
      <c r="AE14" s="67">
        <v>1450.4715587313215</v>
      </c>
      <c r="AF14" s="67">
        <v>22821.992682663109</v>
      </c>
      <c r="AG14" s="67">
        <v>42733.177150909185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7">
        <v>0</v>
      </c>
      <c r="AU14" s="67">
        <v>0</v>
      </c>
      <c r="AV14" s="67">
        <v>0</v>
      </c>
      <c r="AW14" s="67"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55">
        <f t="shared" si="0"/>
        <v>3679675.2466991344</v>
      </c>
      <c r="BR14" s="68">
        <v>1249757</v>
      </c>
      <c r="BS14" s="69">
        <v>0</v>
      </c>
      <c r="BT14" s="69"/>
      <c r="BU14" s="67"/>
      <c r="BV14" s="55">
        <f t="shared" si="1"/>
        <v>1249757</v>
      </c>
      <c r="BW14" s="59">
        <f t="shared" si="2"/>
        <v>4929432.2466991339</v>
      </c>
      <c r="BX14" s="68">
        <v>1890703.1542046661</v>
      </c>
      <c r="BY14" s="70">
        <v>-29218.288154675454</v>
      </c>
      <c r="BZ14" s="61">
        <f t="shared" si="3"/>
        <v>6790917.1127491249</v>
      </c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18" customFormat="1" ht="15" x14ac:dyDescent="0.25">
      <c r="A15" s="63">
        <f t="shared" si="4"/>
        <v>8</v>
      </c>
      <c r="B15" s="64" t="s">
        <v>237</v>
      </c>
      <c r="C15" s="65" t="s">
        <v>301</v>
      </c>
      <c r="D15" s="66">
        <v>0</v>
      </c>
      <c r="E15" s="67">
        <v>0</v>
      </c>
      <c r="F15" s="67">
        <v>0</v>
      </c>
      <c r="G15" s="67">
        <v>0</v>
      </c>
      <c r="H15" s="67">
        <v>0</v>
      </c>
      <c r="I15" s="67">
        <v>38682.448535035961</v>
      </c>
      <c r="J15" s="67">
        <v>0</v>
      </c>
      <c r="K15" s="67">
        <v>2459916.1597628244</v>
      </c>
      <c r="L15" s="67">
        <v>524079.64957025711</v>
      </c>
      <c r="M15" s="67">
        <v>0</v>
      </c>
      <c r="N15" s="67">
        <v>0</v>
      </c>
      <c r="O15" s="67">
        <v>0</v>
      </c>
      <c r="P15" s="67">
        <v>9039.3031149809685</v>
      </c>
      <c r="Q15" s="67">
        <v>0</v>
      </c>
      <c r="R15" s="67">
        <v>1278.5404138209376</v>
      </c>
      <c r="S15" s="67">
        <v>15.116923887234124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5618.0109876333117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3790.2416745132837</v>
      </c>
      <c r="AG15" s="67">
        <v>730.00171217059051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40131.276091441032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254.91122844088844</v>
      </c>
      <c r="BG15" s="67">
        <v>0</v>
      </c>
      <c r="BH15" s="67">
        <v>0</v>
      </c>
      <c r="BI15" s="67">
        <v>3078.4348240961494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55">
        <f t="shared" si="0"/>
        <v>3086614.0948391012</v>
      </c>
      <c r="BR15" s="68">
        <v>3107420</v>
      </c>
      <c r="BS15" s="69">
        <v>0</v>
      </c>
      <c r="BT15" s="69"/>
      <c r="BU15" s="67"/>
      <c r="BV15" s="55">
        <f t="shared" si="1"/>
        <v>3107420</v>
      </c>
      <c r="BW15" s="59">
        <f t="shared" si="2"/>
        <v>6194034.0948391017</v>
      </c>
      <c r="BX15" s="68">
        <v>1367384.0576595899</v>
      </c>
      <c r="BY15" s="70">
        <v>596989.64537125197</v>
      </c>
      <c r="BZ15" s="61">
        <f t="shared" si="3"/>
        <v>8158407.7978699431</v>
      </c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</row>
    <row r="16" spans="1:118" customFormat="1" ht="15" x14ac:dyDescent="0.25">
      <c r="A16" s="63">
        <f t="shared" si="4"/>
        <v>9</v>
      </c>
      <c r="B16" s="64" t="s">
        <v>238</v>
      </c>
      <c r="C16" s="65" t="s">
        <v>302</v>
      </c>
      <c r="D16" s="66">
        <v>0</v>
      </c>
      <c r="E16" s="67">
        <v>0</v>
      </c>
      <c r="F16" s="67">
        <v>0</v>
      </c>
      <c r="G16" s="67">
        <v>0</v>
      </c>
      <c r="H16" s="67">
        <v>52294.833444782831</v>
      </c>
      <c r="I16" s="67">
        <v>18475.181762709974</v>
      </c>
      <c r="J16" s="67">
        <v>0</v>
      </c>
      <c r="K16" s="67">
        <v>84960.997675960301</v>
      </c>
      <c r="L16" s="67">
        <v>1752363.4467930305</v>
      </c>
      <c r="M16" s="67">
        <v>0</v>
      </c>
      <c r="N16" s="67">
        <v>0</v>
      </c>
      <c r="O16" s="67">
        <v>0</v>
      </c>
      <c r="P16" s="67">
        <v>563405.92917106475</v>
      </c>
      <c r="Q16" s="67">
        <v>0</v>
      </c>
      <c r="R16" s="67">
        <v>209227.81147007219</v>
      </c>
      <c r="S16" s="67">
        <v>148259.91815695266</v>
      </c>
      <c r="T16" s="67">
        <v>0</v>
      </c>
      <c r="U16" s="67">
        <v>2803.8092608441939</v>
      </c>
      <c r="V16" s="67">
        <v>0</v>
      </c>
      <c r="W16" s="67">
        <v>0</v>
      </c>
      <c r="X16" s="67">
        <v>0</v>
      </c>
      <c r="Y16" s="67">
        <v>1650.3755197189494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6426.6435511712052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210004.24808288077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  <c r="AX16" s="67">
        <v>0</v>
      </c>
      <c r="AY16" s="67">
        <v>0</v>
      </c>
      <c r="AZ16" s="67">
        <v>32290.556365562352</v>
      </c>
      <c r="BA16" s="67">
        <v>3879.0907887122912</v>
      </c>
      <c r="BB16" s="67">
        <v>4644.7195908212962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v>6379.9167684890845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55">
        <f t="shared" si="0"/>
        <v>3097067.4784027734</v>
      </c>
      <c r="BR16" s="68">
        <v>25546</v>
      </c>
      <c r="BS16" s="69">
        <v>0</v>
      </c>
      <c r="BT16" s="69"/>
      <c r="BU16" s="67"/>
      <c r="BV16" s="55">
        <f t="shared" si="1"/>
        <v>25546</v>
      </c>
      <c r="BW16" s="59">
        <f t="shared" si="2"/>
        <v>3122613.4784027734</v>
      </c>
      <c r="BX16" s="68">
        <v>799131.50894773379</v>
      </c>
      <c r="BY16" s="70">
        <v>171467.22286132479</v>
      </c>
      <c r="BZ16" s="61">
        <f t="shared" si="3"/>
        <v>4093212.2102118321</v>
      </c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</row>
    <row r="17" spans="1:118" customFormat="1" ht="15" x14ac:dyDescent="0.25">
      <c r="A17" s="63">
        <f t="shared" si="4"/>
        <v>10</v>
      </c>
      <c r="B17" s="64" t="s">
        <v>239</v>
      </c>
      <c r="C17" s="65" t="s">
        <v>303</v>
      </c>
      <c r="D17" s="66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13858655.083171349</v>
      </c>
      <c r="N17" s="67">
        <v>1970.4175311365802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  <c r="AX17" s="67">
        <v>0</v>
      </c>
      <c r="AY17" s="67">
        <v>0</v>
      </c>
      <c r="AZ17" s="67">
        <v>0</v>
      </c>
      <c r="BA17" s="67">
        <v>0</v>
      </c>
      <c r="BB17" s="67">
        <v>0</v>
      </c>
      <c r="BC17" s="67">
        <v>0</v>
      </c>
      <c r="BD17" s="67">
        <v>0</v>
      </c>
      <c r="BE17" s="67">
        <v>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55">
        <f t="shared" si="0"/>
        <v>13860625.500702485</v>
      </c>
      <c r="BR17" s="68">
        <v>7469438</v>
      </c>
      <c r="BS17" s="69">
        <v>0</v>
      </c>
      <c r="BT17" s="69"/>
      <c r="BU17" s="67"/>
      <c r="BV17" s="55">
        <f t="shared" si="1"/>
        <v>7469438</v>
      </c>
      <c r="BW17" s="59">
        <f t="shared" si="2"/>
        <v>21330063.500702485</v>
      </c>
      <c r="BX17" s="68">
        <v>7649995.7050169883</v>
      </c>
      <c r="BY17" s="70">
        <v>10735739.018285979</v>
      </c>
      <c r="BZ17" s="61">
        <f t="shared" si="3"/>
        <v>39715798.224005453</v>
      </c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</row>
    <row r="18" spans="1:118" customFormat="1" ht="15" x14ac:dyDescent="0.25">
      <c r="A18" s="63">
        <f t="shared" si="4"/>
        <v>11</v>
      </c>
      <c r="B18" s="64" t="s">
        <v>240</v>
      </c>
      <c r="C18" s="65" t="s">
        <v>304</v>
      </c>
      <c r="D18" s="66">
        <v>0</v>
      </c>
      <c r="E18" s="67">
        <v>0</v>
      </c>
      <c r="F18" s="67">
        <v>0</v>
      </c>
      <c r="G18" s="67">
        <v>6359.6011542704773</v>
      </c>
      <c r="H18" s="67">
        <v>77428.049612073723</v>
      </c>
      <c r="I18" s="67">
        <v>165.49383751059568</v>
      </c>
      <c r="J18" s="67">
        <v>0</v>
      </c>
      <c r="K18" s="67">
        <v>9653.3061375161215</v>
      </c>
      <c r="L18" s="67">
        <v>0</v>
      </c>
      <c r="M18" s="67">
        <v>126587.64906094279</v>
      </c>
      <c r="N18" s="67">
        <v>5407251.3837340288</v>
      </c>
      <c r="O18" s="67">
        <v>116557.27505027015</v>
      </c>
      <c r="P18" s="67">
        <v>95324.105142230095</v>
      </c>
      <c r="Q18" s="67">
        <v>48654.659640708465</v>
      </c>
      <c r="R18" s="67">
        <v>0</v>
      </c>
      <c r="S18" s="67">
        <v>4721.9773160487684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23918.293076611481</v>
      </c>
      <c r="Z18" s="67">
        <v>0</v>
      </c>
      <c r="AA18" s="67">
        <v>0</v>
      </c>
      <c r="AB18" s="67">
        <v>0</v>
      </c>
      <c r="AC18" s="67">
        <v>0</v>
      </c>
      <c r="AD18" s="67">
        <v>443.40956854001587</v>
      </c>
      <c r="AE18" s="67">
        <v>0</v>
      </c>
      <c r="AF18" s="67">
        <v>16026.089360260788</v>
      </c>
      <c r="AG18" s="67">
        <v>33937.313640271066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0</v>
      </c>
      <c r="BA18" s="67">
        <v>0</v>
      </c>
      <c r="BB18" s="67">
        <v>0</v>
      </c>
      <c r="BC18" s="67">
        <v>0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55">
        <f t="shared" si="0"/>
        <v>5967028.6063312823</v>
      </c>
      <c r="BR18" s="68">
        <v>10451448</v>
      </c>
      <c r="BS18" s="69">
        <v>0</v>
      </c>
      <c r="BT18" s="69"/>
      <c r="BU18" s="67"/>
      <c r="BV18" s="55">
        <f t="shared" si="1"/>
        <v>10451448</v>
      </c>
      <c r="BW18" s="59">
        <f t="shared" si="2"/>
        <v>16418476.606331281</v>
      </c>
      <c r="BX18" s="68">
        <v>2798145.2456032494</v>
      </c>
      <c r="BY18" s="70">
        <v>1042796.6208982886</v>
      </c>
      <c r="BZ18" s="61">
        <f t="shared" si="3"/>
        <v>20259418.472832818</v>
      </c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</row>
    <row r="19" spans="1:118" customFormat="1" ht="15" x14ac:dyDescent="0.25">
      <c r="A19" s="63">
        <f t="shared" si="4"/>
        <v>12</v>
      </c>
      <c r="B19" s="64" t="s">
        <v>241</v>
      </c>
      <c r="C19" s="65" t="s">
        <v>305</v>
      </c>
      <c r="D19" s="66">
        <v>0</v>
      </c>
      <c r="E19" s="67">
        <v>0</v>
      </c>
      <c r="F19" s="67">
        <v>0</v>
      </c>
      <c r="G19" s="67">
        <v>0</v>
      </c>
      <c r="H19" s="67">
        <v>46000.474101059503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4340656.1217906941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  <c r="AX19" s="67">
        <v>0</v>
      </c>
      <c r="AY19" s="67">
        <v>0</v>
      </c>
      <c r="AZ19" s="67">
        <v>0</v>
      </c>
      <c r="BA19" s="67">
        <v>0</v>
      </c>
      <c r="BB19" s="67">
        <v>0</v>
      </c>
      <c r="BC19" s="67">
        <v>0</v>
      </c>
      <c r="BD19" s="67">
        <v>0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55">
        <f t="shared" si="0"/>
        <v>4386656.5958917532</v>
      </c>
      <c r="BR19" s="68">
        <v>5054432</v>
      </c>
      <c r="BS19" s="69">
        <v>0</v>
      </c>
      <c r="BT19" s="69"/>
      <c r="BU19" s="67"/>
      <c r="BV19" s="55">
        <f t="shared" si="1"/>
        <v>5054432</v>
      </c>
      <c r="BW19" s="59">
        <f t="shared" si="2"/>
        <v>9441088.5958917532</v>
      </c>
      <c r="BX19" s="68">
        <v>3918482.1676071398</v>
      </c>
      <c r="BY19" s="70">
        <v>483568.26519109309</v>
      </c>
      <c r="BZ19" s="61">
        <f t="shared" si="3"/>
        <v>13843139.028689986</v>
      </c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</row>
    <row r="20" spans="1:118" customFormat="1" ht="15" x14ac:dyDescent="0.25">
      <c r="A20" s="63">
        <f t="shared" si="4"/>
        <v>13</v>
      </c>
      <c r="B20" s="64" t="s">
        <v>242</v>
      </c>
      <c r="C20" s="65" t="s">
        <v>306</v>
      </c>
      <c r="D20" s="66">
        <v>0</v>
      </c>
      <c r="E20" s="67">
        <v>0</v>
      </c>
      <c r="F20" s="67">
        <v>6859.9732912632226</v>
      </c>
      <c r="G20" s="67">
        <v>0</v>
      </c>
      <c r="H20" s="67">
        <v>2102.6386694195244</v>
      </c>
      <c r="I20" s="67">
        <v>25645.629217622267</v>
      </c>
      <c r="J20" s="67">
        <v>64803.111808124937</v>
      </c>
      <c r="K20" s="67">
        <v>6737.8527473835356</v>
      </c>
      <c r="L20" s="67">
        <v>34784.45818547946</v>
      </c>
      <c r="M20" s="67">
        <v>1720.0200112745595</v>
      </c>
      <c r="N20" s="67">
        <v>21981.081215084352</v>
      </c>
      <c r="O20" s="67">
        <v>0</v>
      </c>
      <c r="P20" s="67">
        <v>2979647.1735239034</v>
      </c>
      <c r="Q20" s="67">
        <v>34592.993441218961</v>
      </c>
      <c r="R20" s="67">
        <v>0</v>
      </c>
      <c r="S20" s="67">
        <v>151100.5255819447</v>
      </c>
      <c r="T20" s="67">
        <v>0</v>
      </c>
      <c r="U20" s="67">
        <v>19994.008819977182</v>
      </c>
      <c r="V20" s="67">
        <v>572.24565070921551</v>
      </c>
      <c r="W20" s="67">
        <v>282323.46037495119</v>
      </c>
      <c r="X20" s="67">
        <v>0</v>
      </c>
      <c r="Y20" s="67">
        <v>22654.335745321336</v>
      </c>
      <c r="Z20" s="67">
        <v>914.10419227208661</v>
      </c>
      <c r="AA20" s="67">
        <v>0</v>
      </c>
      <c r="AB20" s="67">
        <v>0</v>
      </c>
      <c r="AC20" s="67">
        <v>111734.4245877129</v>
      </c>
      <c r="AD20" s="67">
        <v>8127.1607780027507</v>
      </c>
      <c r="AE20" s="67">
        <v>0</v>
      </c>
      <c r="AF20" s="67">
        <v>30342.779725316086</v>
      </c>
      <c r="AG20" s="67">
        <v>8203.2598293997944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2030.2976924030161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0</v>
      </c>
      <c r="BB20" s="67">
        <v>0</v>
      </c>
      <c r="BC20" s="67">
        <v>0</v>
      </c>
      <c r="BD20" s="67">
        <v>0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0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55">
        <f t="shared" si="0"/>
        <v>3816871.535088785</v>
      </c>
      <c r="BR20" s="68">
        <v>4872245</v>
      </c>
      <c r="BS20" s="69">
        <v>0</v>
      </c>
      <c r="BT20" s="69"/>
      <c r="BU20" s="67"/>
      <c r="BV20" s="55">
        <f t="shared" si="1"/>
        <v>4872245</v>
      </c>
      <c r="BW20" s="59">
        <f t="shared" si="2"/>
        <v>8689116.535088785</v>
      </c>
      <c r="BX20" s="68">
        <v>1448668.6440192331</v>
      </c>
      <c r="BY20" s="70">
        <v>1114032.3902319646</v>
      </c>
      <c r="BZ20" s="61">
        <f t="shared" si="3"/>
        <v>11251817.569339983</v>
      </c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</row>
    <row r="21" spans="1:118" customFormat="1" ht="15" x14ac:dyDescent="0.25">
      <c r="A21" s="63">
        <f t="shared" si="4"/>
        <v>14</v>
      </c>
      <c r="B21" s="64" t="s">
        <v>243</v>
      </c>
      <c r="C21" s="65" t="s">
        <v>307</v>
      </c>
      <c r="D21" s="66">
        <v>0</v>
      </c>
      <c r="E21" s="67">
        <v>0</v>
      </c>
      <c r="F21" s="67">
        <v>0</v>
      </c>
      <c r="G21" s="67">
        <v>160726.16133193782</v>
      </c>
      <c r="H21" s="67">
        <v>1559.0164215554178</v>
      </c>
      <c r="I21" s="67">
        <v>2561.2583839514919</v>
      </c>
      <c r="J21" s="67">
        <v>43206.227087065592</v>
      </c>
      <c r="K21" s="67">
        <v>0</v>
      </c>
      <c r="L21" s="67">
        <v>0</v>
      </c>
      <c r="M21" s="67">
        <v>0</v>
      </c>
      <c r="N21" s="67">
        <v>77072.366186694184</v>
      </c>
      <c r="O21" s="67">
        <v>0</v>
      </c>
      <c r="P21" s="67">
        <v>25665.565667540068</v>
      </c>
      <c r="Q21" s="67">
        <v>5208079.3332243133</v>
      </c>
      <c r="R21" s="67">
        <v>0</v>
      </c>
      <c r="S21" s="67">
        <v>5569.8993195418097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1470.6692628128953</v>
      </c>
      <c r="Z21" s="67">
        <v>0</v>
      </c>
      <c r="AA21" s="67">
        <v>0</v>
      </c>
      <c r="AB21" s="67">
        <v>353.21221563181359</v>
      </c>
      <c r="AC21" s="67">
        <v>14249.34743678182</v>
      </c>
      <c r="AD21" s="67">
        <v>318839.34209114301</v>
      </c>
      <c r="AE21" s="67">
        <v>0</v>
      </c>
      <c r="AF21" s="67">
        <v>0</v>
      </c>
      <c r="AG21" s="67">
        <v>0</v>
      </c>
      <c r="AH21" s="67">
        <v>8318.0380808053524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  <c r="AX21" s="67">
        <v>0</v>
      </c>
      <c r="AY21" s="67">
        <v>0</v>
      </c>
      <c r="AZ21" s="67">
        <v>0</v>
      </c>
      <c r="BA21" s="67">
        <v>0</v>
      </c>
      <c r="BB21" s="67">
        <v>0</v>
      </c>
      <c r="BC21" s="67">
        <v>0</v>
      </c>
      <c r="BD21" s="67">
        <v>0</v>
      </c>
      <c r="BE21" s="67">
        <v>0</v>
      </c>
      <c r="BF21" s="67">
        <v>0</v>
      </c>
      <c r="BG21" s="67">
        <v>0</v>
      </c>
      <c r="BH21" s="67">
        <v>0</v>
      </c>
      <c r="BI21" s="67">
        <v>187.4749502494532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55">
        <f t="shared" si="0"/>
        <v>5867857.911660024</v>
      </c>
      <c r="BR21" s="68">
        <v>2096750</v>
      </c>
      <c r="BS21" s="69">
        <v>0</v>
      </c>
      <c r="BT21" s="69"/>
      <c r="BU21" s="67"/>
      <c r="BV21" s="55">
        <f t="shared" si="1"/>
        <v>2096750</v>
      </c>
      <c r="BW21" s="59">
        <f t="shared" si="2"/>
        <v>7964607.911660024</v>
      </c>
      <c r="BX21" s="68">
        <v>1389840.4906087469</v>
      </c>
      <c r="BY21" s="70">
        <v>364188.29548428534</v>
      </c>
      <c r="BZ21" s="61">
        <f t="shared" si="3"/>
        <v>9718636.6977530569</v>
      </c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</row>
    <row r="22" spans="1:118" customFormat="1" ht="15" x14ac:dyDescent="0.25">
      <c r="A22" s="63">
        <f t="shared" si="4"/>
        <v>15</v>
      </c>
      <c r="B22" s="64" t="s">
        <v>244</v>
      </c>
      <c r="C22" s="65" t="s">
        <v>308</v>
      </c>
      <c r="D22" s="66">
        <v>0</v>
      </c>
      <c r="E22" s="67">
        <v>0</v>
      </c>
      <c r="F22" s="67">
        <v>0</v>
      </c>
      <c r="G22" s="67">
        <v>0</v>
      </c>
      <c r="H22" s="67">
        <v>0</v>
      </c>
      <c r="I22" s="67">
        <v>544.18988666281689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463.13126554951413</v>
      </c>
      <c r="Q22" s="67">
        <v>70471.800472654184</v>
      </c>
      <c r="R22" s="67">
        <v>2077934.489433168</v>
      </c>
      <c r="S22" s="67">
        <v>288463.8901478175</v>
      </c>
      <c r="T22" s="67">
        <v>0</v>
      </c>
      <c r="U22" s="67">
        <v>0</v>
      </c>
      <c r="V22" s="67">
        <v>38793.43353610544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33850.016350090249</v>
      </c>
      <c r="AE22" s="67">
        <v>0</v>
      </c>
      <c r="AF22" s="67">
        <v>6542.9046906285557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55">
        <f t="shared" si="0"/>
        <v>2517063.8557826756</v>
      </c>
      <c r="BR22" s="68">
        <v>6587067.7620974649</v>
      </c>
      <c r="BS22" s="69">
        <v>0</v>
      </c>
      <c r="BT22" s="69"/>
      <c r="BU22" s="67"/>
      <c r="BV22" s="55">
        <f t="shared" si="1"/>
        <v>6587067.7620974649</v>
      </c>
      <c r="BW22" s="59">
        <f t="shared" si="2"/>
        <v>9104131.6178801395</v>
      </c>
      <c r="BX22" s="68">
        <v>2355709.3184800404</v>
      </c>
      <c r="BY22" s="70">
        <v>46647.255720038091</v>
      </c>
      <c r="BZ22" s="61">
        <f t="shared" si="3"/>
        <v>11506488.192080218</v>
      </c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</row>
    <row r="23" spans="1:118" customFormat="1" ht="15" x14ac:dyDescent="0.25">
      <c r="A23" s="63">
        <f t="shared" si="4"/>
        <v>16</v>
      </c>
      <c r="B23" s="64" t="s">
        <v>245</v>
      </c>
      <c r="C23" s="65" t="s">
        <v>309</v>
      </c>
      <c r="D23" s="66">
        <v>0</v>
      </c>
      <c r="E23" s="67">
        <v>0</v>
      </c>
      <c r="F23" s="67">
        <v>0</v>
      </c>
      <c r="G23" s="67">
        <v>477.00339686336281</v>
      </c>
      <c r="H23" s="67">
        <v>0</v>
      </c>
      <c r="I23" s="67">
        <v>393.80122852522936</v>
      </c>
      <c r="J23" s="67">
        <v>23141.632694474214</v>
      </c>
      <c r="K23" s="67">
        <v>0</v>
      </c>
      <c r="L23" s="67">
        <v>3698.5445489032682</v>
      </c>
      <c r="M23" s="67">
        <v>0</v>
      </c>
      <c r="N23" s="67">
        <v>6886.5288654221322</v>
      </c>
      <c r="O23" s="67">
        <v>0</v>
      </c>
      <c r="P23" s="67">
        <v>133408.78299858334</v>
      </c>
      <c r="Q23" s="67">
        <v>13282.717693471122</v>
      </c>
      <c r="R23" s="67">
        <v>198871.85608694449</v>
      </c>
      <c r="S23" s="67">
        <v>3519196.5184293692</v>
      </c>
      <c r="T23" s="67">
        <v>1925.1402803323756</v>
      </c>
      <c r="U23" s="67">
        <v>29647.409153881923</v>
      </c>
      <c r="V23" s="67">
        <v>333050.77522485243</v>
      </c>
      <c r="W23" s="67">
        <v>23188.144666875698</v>
      </c>
      <c r="X23" s="67">
        <v>57733.741159044956</v>
      </c>
      <c r="Y23" s="67">
        <v>39489.469416496933</v>
      </c>
      <c r="Z23" s="67">
        <v>118196.99607602543</v>
      </c>
      <c r="AA23" s="67">
        <v>0</v>
      </c>
      <c r="AB23" s="67">
        <v>0</v>
      </c>
      <c r="AC23" s="67">
        <v>0</v>
      </c>
      <c r="AD23" s="67">
        <v>215138.66074046539</v>
      </c>
      <c r="AE23" s="67">
        <v>9413.5604161662759</v>
      </c>
      <c r="AF23" s="67">
        <v>16543.457348831853</v>
      </c>
      <c r="AG23" s="67">
        <v>24121.120404275043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1236.322117759906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523.00704069591052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55">
        <f t="shared" si="0"/>
        <v>4769565.189988262</v>
      </c>
      <c r="BR23" s="68">
        <v>4134996.2680189651</v>
      </c>
      <c r="BS23" s="69">
        <v>0</v>
      </c>
      <c r="BT23" s="69"/>
      <c r="BU23" s="67"/>
      <c r="BV23" s="55">
        <f t="shared" si="1"/>
        <v>4134996.2680189651</v>
      </c>
      <c r="BW23" s="59">
        <f t="shared" si="2"/>
        <v>8904561.4580072276</v>
      </c>
      <c r="BX23" s="68">
        <v>4346097.8155686799</v>
      </c>
      <c r="BY23" s="70">
        <v>183900.02156015608</v>
      </c>
      <c r="BZ23" s="61">
        <f t="shared" si="3"/>
        <v>13434559.295136064</v>
      </c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</row>
    <row r="24" spans="1:118" customFormat="1" ht="15" x14ac:dyDescent="0.25">
      <c r="A24" s="63">
        <f t="shared" si="4"/>
        <v>17</v>
      </c>
      <c r="B24" s="64" t="s">
        <v>246</v>
      </c>
      <c r="C24" s="65" t="s">
        <v>310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8175.5072913778004</v>
      </c>
      <c r="T24" s="67">
        <v>379459.04201842088</v>
      </c>
      <c r="U24" s="67">
        <v>809083.06024037313</v>
      </c>
      <c r="V24" s="67">
        <v>3391.6022712765698</v>
      </c>
      <c r="W24" s="67">
        <v>0</v>
      </c>
      <c r="X24" s="67">
        <v>0</v>
      </c>
      <c r="Y24" s="67">
        <v>0</v>
      </c>
      <c r="Z24" s="67">
        <v>8956.5590766441346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2146.2243481931469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67">
        <v>0</v>
      </c>
      <c r="BG24" s="67">
        <v>0</v>
      </c>
      <c r="BH24" s="67">
        <v>0</v>
      </c>
      <c r="BI24" s="67">
        <v>111.52356014839268</v>
      </c>
      <c r="BJ24" s="67">
        <v>0</v>
      </c>
      <c r="BK24" s="67">
        <v>0</v>
      </c>
      <c r="BL24" s="67">
        <v>0</v>
      </c>
      <c r="BM24" s="67">
        <v>6945.6232972007338</v>
      </c>
      <c r="BN24" s="67">
        <v>0</v>
      </c>
      <c r="BO24" s="67">
        <v>0</v>
      </c>
      <c r="BP24" s="67">
        <v>0</v>
      </c>
      <c r="BQ24" s="55">
        <f t="shared" si="0"/>
        <v>1218269.1421036348</v>
      </c>
      <c r="BR24" s="68">
        <v>7854755</v>
      </c>
      <c r="BS24" s="69">
        <v>0</v>
      </c>
      <c r="BT24" s="69"/>
      <c r="BU24" s="67"/>
      <c r="BV24" s="55">
        <f t="shared" si="1"/>
        <v>7854755</v>
      </c>
      <c r="BW24" s="59">
        <f t="shared" si="2"/>
        <v>9073024.1421036348</v>
      </c>
      <c r="BX24" s="68">
        <v>2228718.7460168484</v>
      </c>
      <c r="BY24" s="70">
        <v>412301.91190198372</v>
      </c>
      <c r="BZ24" s="61">
        <f t="shared" si="3"/>
        <v>11714044.800022468</v>
      </c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</row>
    <row r="25" spans="1:118" customFormat="1" ht="15" x14ac:dyDescent="0.25">
      <c r="A25" s="63">
        <f t="shared" si="4"/>
        <v>18</v>
      </c>
      <c r="B25" s="64" t="s">
        <v>247</v>
      </c>
      <c r="C25" s="65" t="s">
        <v>311</v>
      </c>
      <c r="D25" s="66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3675.0206375942175</v>
      </c>
      <c r="L25" s="67">
        <v>29.529297795634871</v>
      </c>
      <c r="M25" s="67">
        <v>0</v>
      </c>
      <c r="N25" s="67">
        <v>0</v>
      </c>
      <c r="O25" s="67">
        <v>0</v>
      </c>
      <c r="P25" s="67">
        <v>17191.312672663193</v>
      </c>
      <c r="Q25" s="67">
        <v>0</v>
      </c>
      <c r="R25" s="67">
        <v>73186.450094265703</v>
      </c>
      <c r="S25" s="67">
        <v>417445.60755112278</v>
      </c>
      <c r="T25" s="67">
        <v>137859.09700653132</v>
      </c>
      <c r="U25" s="67">
        <v>3653225.1922699725</v>
      </c>
      <c r="V25" s="67">
        <v>51734.305801256858</v>
      </c>
      <c r="W25" s="67">
        <v>166.5894021951828</v>
      </c>
      <c r="X25" s="67">
        <v>0</v>
      </c>
      <c r="Y25" s="67">
        <v>7333.479261209618</v>
      </c>
      <c r="Z25" s="67">
        <v>29066.85130663004</v>
      </c>
      <c r="AA25" s="67">
        <v>0</v>
      </c>
      <c r="AB25" s="67">
        <v>0</v>
      </c>
      <c r="AC25" s="67">
        <v>0</v>
      </c>
      <c r="AD25" s="67">
        <v>6009.0324313786059</v>
      </c>
      <c r="AE25" s="67">
        <v>0</v>
      </c>
      <c r="AF25" s="67">
        <v>0</v>
      </c>
      <c r="AG25" s="67">
        <v>1334.5530482725851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581.43861973856963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57.684600076754826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55">
        <f t="shared" si="0"/>
        <v>4398896.1440007035</v>
      </c>
      <c r="BR25" s="68">
        <v>5247148</v>
      </c>
      <c r="BS25" s="69">
        <v>0</v>
      </c>
      <c r="BT25" s="69"/>
      <c r="BU25" s="67"/>
      <c r="BV25" s="55">
        <f t="shared" si="1"/>
        <v>5247148</v>
      </c>
      <c r="BW25" s="59">
        <f t="shared" si="2"/>
        <v>9646044.1440007035</v>
      </c>
      <c r="BX25" s="68">
        <v>2921082.4198900149</v>
      </c>
      <c r="BY25" s="70">
        <v>665286.25991401915</v>
      </c>
      <c r="BZ25" s="61">
        <f t="shared" si="3"/>
        <v>13232412.823804736</v>
      </c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</row>
    <row r="26" spans="1:118" customFormat="1" ht="15" x14ac:dyDescent="0.25">
      <c r="A26" s="63">
        <f t="shared" si="4"/>
        <v>19</v>
      </c>
      <c r="B26" s="64" t="s">
        <v>248</v>
      </c>
      <c r="C26" s="65" t="s">
        <v>312</v>
      </c>
      <c r="D26" s="66">
        <v>65.503434334319493</v>
      </c>
      <c r="E26" s="67">
        <v>0</v>
      </c>
      <c r="F26" s="67">
        <v>0</v>
      </c>
      <c r="G26" s="67">
        <v>23628.097488058305</v>
      </c>
      <c r="H26" s="67">
        <v>1701.9176241233038</v>
      </c>
      <c r="I26" s="67">
        <v>681275.6119975833</v>
      </c>
      <c r="J26" s="67">
        <v>11920.951585712932</v>
      </c>
      <c r="K26" s="67">
        <v>0</v>
      </c>
      <c r="L26" s="67">
        <v>3159.258270670437</v>
      </c>
      <c r="M26" s="67">
        <v>0</v>
      </c>
      <c r="N26" s="67">
        <v>0</v>
      </c>
      <c r="O26" s="67">
        <v>5074.5358312078888</v>
      </c>
      <c r="P26" s="67">
        <v>12137.336532103449</v>
      </c>
      <c r="Q26" s="67">
        <v>180958.51483264397</v>
      </c>
      <c r="R26" s="67">
        <v>11012.983095785732</v>
      </c>
      <c r="S26" s="67">
        <v>498453.07986538659</v>
      </c>
      <c r="T26" s="67">
        <v>5231.6183288207658</v>
      </c>
      <c r="U26" s="67">
        <v>138510.98850023738</v>
      </c>
      <c r="V26" s="67">
        <v>3063883.1506510079</v>
      </c>
      <c r="W26" s="67">
        <v>181512.51227578992</v>
      </c>
      <c r="X26" s="67">
        <v>25893.559975838201</v>
      </c>
      <c r="Y26" s="67">
        <v>63903.757303422186</v>
      </c>
      <c r="Z26" s="67">
        <v>15749.662687791206</v>
      </c>
      <c r="AA26" s="67">
        <v>0</v>
      </c>
      <c r="AB26" s="67">
        <v>0</v>
      </c>
      <c r="AC26" s="67">
        <v>3589.859831162491</v>
      </c>
      <c r="AD26" s="67">
        <v>0</v>
      </c>
      <c r="AE26" s="67">
        <v>0.95912915311628189</v>
      </c>
      <c r="AF26" s="67">
        <v>67274.894601773514</v>
      </c>
      <c r="AG26" s="67">
        <v>3838.445133423998</v>
      </c>
      <c r="AH26" s="67">
        <v>0</v>
      </c>
      <c r="AI26" s="67">
        <v>0</v>
      </c>
      <c r="AJ26" s="67">
        <v>0</v>
      </c>
      <c r="AK26" s="67">
        <v>780.08796956958599</v>
      </c>
      <c r="AL26" s="67">
        <v>0</v>
      </c>
      <c r="AM26" s="67">
        <v>0</v>
      </c>
      <c r="AN26" s="67">
        <v>0</v>
      </c>
      <c r="AO26" s="67">
        <v>540.37843037089999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2848.8043176535402</v>
      </c>
      <c r="AX26" s="67">
        <v>9280.5764252307108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3.0013198157414505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55">
        <f t="shared" si="0"/>
        <v>5012230.0474386718</v>
      </c>
      <c r="BR26" s="68">
        <v>9076108.1700474136</v>
      </c>
      <c r="BS26" s="69">
        <v>109079.1917448836</v>
      </c>
      <c r="BT26" s="69"/>
      <c r="BU26" s="67"/>
      <c r="BV26" s="55">
        <f t="shared" si="1"/>
        <v>9185187.361792298</v>
      </c>
      <c r="BW26" s="59">
        <f t="shared" si="2"/>
        <v>14197417.40923097</v>
      </c>
      <c r="BX26" s="68">
        <v>1986702.2194185599</v>
      </c>
      <c r="BY26" s="70">
        <v>138935.28351456311</v>
      </c>
      <c r="BZ26" s="61">
        <f t="shared" si="3"/>
        <v>16323054.912164092</v>
      </c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</row>
    <row r="27" spans="1:118" customFormat="1" ht="15" x14ac:dyDescent="0.25">
      <c r="A27" s="63">
        <f t="shared" si="4"/>
        <v>20</v>
      </c>
      <c r="B27" s="64" t="s">
        <v>249</v>
      </c>
      <c r="C27" s="65" t="s">
        <v>313</v>
      </c>
      <c r="D27" s="66">
        <v>0</v>
      </c>
      <c r="E27" s="67">
        <v>0</v>
      </c>
      <c r="F27" s="67">
        <v>0</v>
      </c>
      <c r="G27" s="67">
        <v>0</v>
      </c>
      <c r="H27" s="67">
        <v>0</v>
      </c>
      <c r="I27" s="67">
        <v>5355.8793303942775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1418.5639694109325</v>
      </c>
      <c r="R27" s="67">
        <v>82700.033798495802</v>
      </c>
      <c r="S27" s="67">
        <v>47735.122838461575</v>
      </c>
      <c r="T27" s="67">
        <v>0</v>
      </c>
      <c r="U27" s="67">
        <v>50561.860407974629</v>
      </c>
      <c r="V27" s="67">
        <v>32861.618864119671</v>
      </c>
      <c r="W27" s="67">
        <v>297978.93518596358</v>
      </c>
      <c r="X27" s="67">
        <v>71.315413845935907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55">
        <f t="shared" si="0"/>
        <v>518683.32980866637</v>
      </c>
      <c r="BR27" s="68">
        <v>5707427</v>
      </c>
      <c r="BS27" s="69">
        <v>0</v>
      </c>
      <c r="BT27" s="69"/>
      <c r="BU27" s="67"/>
      <c r="BV27" s="55">
        <f t="shared" si="1"/>
        <v>5707427</v>
      </c>
      <c r="BW27" s="59">
        <f t="shared" si="2"/>
        <v>6226110.3298086664</v>
      </c>
      <c r="BX27" s="68">
        <v>2817122.443511215</v>
      </c>
      <c r="BY27" s="70">
        <v>1296797.7618820369</v>
      </c>
      <c r="BZ27" s="61">
        <f t="shared" si="3"/>
        <v>10340030.535201918</v>
      </c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</row>
    <row r="28" spans="1:118" customFormat="1" ht="15" x14ac:dyDescent="0.25">
      <c r="A28" s="63">
        <f t="shared" si="4"/>
        <v>21</v>
      </c>
      <c r="B28" s="64" t="s">
        <v>250</v>
      </c>
      <c r="C28" s="65" t="s">
        <v>314</v>
      </c>
      <c r="D28" s="66">
        <v>34.747680477802767</v>
      </c>
      <c r="E28" s="67">
        <v>0</v>
      </c>
      <c r="F28" s="67">
        <v>0</v>
      </c>
      <c r="G28" s="67">
        <v>0</v>
      </c>
      <c r="H28" s="67">
        <v>27.693676322619147</v>
      </c>
      <c r="I28" s="67">
        <v>841.46895165489173</v>
      </c>
      <c r="J28" s="67">
        <v>5599.711403628914</v>
      </c>
      <c r="K28" s="67">
        <v>0</v>
      </c>
      <c r="L28" s="67">
        <v>0</v>
      </c>
      <c r="M28" s="67">
        <v>0</v>
      </c>
      <c r="N28" s="67">
        <v>3188.9224553565555</v>
      </c>
      <c r="O28" s="67">
        <v>0</v>
      </c>
      <c r="P28" s="67">
        <v>290.6611522827414</v>
      </c>
      <c r="Q28" s="67">
        <v>0.47049586874081872</v>
      </c>
      <c r="R28" s="67">
        <v>2074.2986401313651</v>
      </c>
      <c r="S28" s="67">
        <v>143333.17523552224</v>
      </c>
      <c r="T28" s="67">
        <v>8420.6032797878397</v>
      </c>
      <c r="U28" s="67">
        <v>9827.687474891025</v>
      </c>
      <c r="V28" s="67">
        <v>90371.672341714322</v>
      </c>
      <c r="W28" s="67">
        <v>100631.78591189475</v>
      </c>
      <c r="X28" s="67">
        <v>2425419.3960468187</v>
      </c>
      <c r="Y28" s="67">
        <v>0</v>
      </c>
      <c r="Z28" s="67">
        <v>717034.25889389415</v>
      </c>
      <c r="AA28" s="67">
        <v>0</v>
      </c>
      <c r="AB28" s="67">
        <v>0</v>
      </c>
      <c r="AC28" s="67">
        <v>27.925031116195807</v>
      </c>
      <c r="AD28" s="67">
        <v>954.43108587683628</v>
      </c>
      <c r="AE28" s="67">
        <v>82975.585962849233</v>
      </c>
      <c r="AF28" s="67">
        <v>27374.25897776616</v>
      </c>
      <c r="AG28" s="67">
        <v>87.797007231385336</v>
      </c>
      <c r="AH28" s="67">
        <v>0</v>
      </c>
      <c r="AI28" s="67">
        <v>2024.9122442549933</v>
      </c>
      <c r="AJ28" s="67">
        <v>24903.382861121321</v>
      </c>
      <c r="AK28" s="67">
        <v>50.969686111004108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5452.400612994792</v>
      </c>
      <c r="AR28" s="67">
        <v>2561.7726798403469</v>
      </c>
      <c r="AS28" s="67">
        <v>0</v>
      </c>
      <c r="AT28" s="67">
        <v>0</v>
      </c>
      <c r="AU28" s="67">
        <v>248.8233355534318</v>
      </c>
      <c r="AV28" s="67">
        <v>0</v>
      </c>
      <c r="AW28" s="67">
        <v>137.80550110227233</v>
      </c>
      <c r="AX28" s="67">
        <v>1366.6669261933255</v>
      </c>
      <c r="AY28" s="67">
        <v>309.14551417060909</v>
      </c>
      <c r="AZ28" s="67">
        <v>0</v>
      </c>
      <c r="BA28" s="67">
        <v>0</v>
      </c>
      <c r="BB28" s="67">
        <v>5876.2490469866589</v>
      </c>
      <c r="BC28" s="67">
        <v>0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100.27567367608299</v>
      </c>
      <c r="BK28" s="67">
        <v>0</v>
      </c>
      <c r="BL28" s="67">
        <v>0</v>
      </c>
      <c r="BM28" s="67">
        <v>40815.746784493407</v>
      </c>
      <c r="BN28" s="67">
        <v>215.391881609031</v>
      </c>
      <c r="BO28" s="67">
        <v>0</v>
      </c>
      <c r="BP28" s="67">
        <v>0</v>
      </c>
      <c r="BQ28" s="55">
        <f t="shared" si="0"/>
        <v>3702580.0944531932</v>
      </c>
      <c r="BR28" s="68">
        <v>638846.55068027088</v>
      </c>
      <c r="BS28" s="69">
        <v>342357.46319928812</v>
      </c>
      <c r="BT28" s="69"/>
      <c r="BU28" s="67"/>
      <c r="BV28" s="55">
        <f t="shared" si="1"/>
        <v>981204.013879559</v>
      </c>
      <c r="BW28" s="59">
        <f t="shared" si="2"/>
        <v>4683784.1083327523</v>
      </c>
      <c r="BX28" s="68">
        <v>464659.23951947223</v>
      </c>
      <c r="BY28" s="70">
        <v>88342.725649580359</v>
      </c>
      <c r="BZ28" s="61">
        <f t="shared" si="3"/>
        <v>5236786.0735018048</v>
      </c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</row>
    <row r="29" spans="1:118" customFormat="1" ht="15" x14ac:dyDescent="0.25">
      <c r="A29" s="63">
        <f t="shared" si="4"/>
        <v>22</v>
      </c>
      <c r="B29" s="64" t="s">
        <v>251</v>
      </c>
      <c r="C29" s="65" t="s">
        <v>353</v>
      </c>
      <c r="D29" s="66">
        <v>0</v>
      </c>
      <c r="E29" s="67">
        <v>0</v>
      </c>
      <c r="F29" s="67">
        <v>0</v>
      </c>
      <c r="G29" s="67">
        <v>0</v>
      </c>
      <c r="H29" s="67">
        <v>0</v>
      </c>
      <c r="I29" s="67">
        <v>887205.32970906282</v>
      </c>
      <c r="J29" s="67">
        <v>132454.35269223354</v>
      </c>
      <c r="K29" s="67">
        <v>0</v>
      </c>
      <c r="L29" s="67">
        <v>713.97623598731457</v>
      </c>
      <c r="M29" s="67">
        <v>0</v>
      </c>
      <c r="N29" s="67">
        <v>30229.780625315259</v>
      </c>
      <c r="O29" s="67">
        <v>0</v>
      </c>
      <c r="P29" s="67">
        <v>80755.704167662858</v>
      </c>
      <c r="Q29" s="67">
        <v>7491.0709846387072</v>
      </c>
      <c r="R29" s="67">
        <v>12100.630322820905</v>
      </c>
      <c r="S29" s="67">
        <v>146904.8920703333</v>
      </c>
      <c r="T29" s="67">
        <v>103979.00968952314</v>
      </c>
      <c r="U29" s="67">
        <v>5720.0707647703748</v>
      </c>
      <c r="V29" s="67">
        <v>7099.1450459380494</v>
      </c>
      <c r="W29" s="67">
        <v>0</v>
      </c>
      <c r="X29" s="67">
        <v>0</v>
      </c>
      <c r="Y29" s="67">
        <v>2294976.1571059162</v>
      </c>
      <c r="Z29" s="67">
        <v>0</v>
      </c>
      <c r="AA29" s="67">
        <v>0</v>
      </c>
      <c r="AB29" s="67">
        <v>0</v>
      </c>
      <c r="AC29" s="67">
        <v>0</v>
      </c>
      <c r="AD29" s="67">
        <v>947.08839882333496</v>
      </c>
      <c r="AE29" s="67">
        <v>0</v>
      </c>
      <c r="AF29" s="67">
        <v>2051.4683063303146</v>
      </c>
      <c r="AG29" s="67">
        <v>4118.3566315090438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  <c r="AX29" s="67">
        <v>0</v>
      </c>
      <c r="AY29" s="67">
        <v>0</v>
      </c>
      <c r="AZ29" s="67">
        <v>0</v>
      </c>
      <c r="BA29" s="67">
        <v>0</v>
      </c>
      <c r="BB29" s="67">
        <v>0</v>
      </c>
      <c r="BC29" s="67">
        <v>0</v>
      </c>
      <c r="BD29" s="67">
        <v>0</v>
      </c>
      <c r="BE29" s="67">
        <v>0</v>
      </c>
      <c r="BF29" s="67">
        <v>3827.847299210719</v>
      </c>
      <c r="BG29" s="67">
        <v>0</v>
      </c>
      <c r="BH29" s="67">
        <v>0</v>
      </c>
      <c r="BI29" s="67">
        <v>8302.7367710475773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55">
        <f t="shared" si="0"/>
        <v>3728877.6168211233</v>
      </c>
      <c r="BR29" s="68">
        <v>3461471.5360379308</v>
      </c>
      <c r="BS29" s="69">
        <v>0</v>
      </c>
      <c r="BT29" s="69"/>
      <c r="BU29" s="67"/>
      <c r="BV29" s="55">
        <f t="shared" si="1"/>
        <v>3461471.5360379308</v>
      </c>
      <c r="BW29" s="59">
        <f t="shared" si="2"/>
        <v>7190349.1528590545</v>
      </c>
      <c r="BX29" s="68">
        <v>3227889.13445555</v>
      </c>
      <c r="BY29" s="70">
        <v>966560.28647051821</v>
      </c>
      <c r="BZ29" s="61">
        <f t="shared" si="3"/>
        <v>11384798.573785122</v>
      </c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</row>
    <row r="30" spans="1:118" customFormat="1" ht="15" x14ac:dyDescent="0.25">
      <c r="A30" s="63">
        <f t="shared" si="4"/>
        <v>23</v>
      </c>
      <c r="B30" s="64" t="s">
        <v>252</v>
      </c>
      <c r="C30" s="65" t="s">
        <v>315</v>
      </c>
      <c r="D30" s="66">
        <v>0</v>
      </c>
      <c r="E30" s="67">
        <v>0</v>
      </c>
      <c r="F30" s="67">
        <v>0</v>
      </c>
      <c r="G30" s="67">
        <v>735477.67742695869</v>
      </c>
      <c r="H30" s="67">
        <v>0</v>
      </c>
      <c r="I30" s="67">
        <v>0</v>
      </c>
      <c r="J30" s="67">
        <v>3129.9832929071513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9406.5107527144028</v>
      </c>
      <c r="Q30" s="67">
        <v>0</v>
      </c>
      <c r="R30" s="67">
        <v>0</v>
      </c>
      <c r="S30" s="67">
        <v>1653501.5031779399</v>
      </c>
      <c r="T30" s="67">
        <v>683945.57973403379</v>
      </c>
      <c r="U30" s="67">
        <v>78478.33799797234</v>
      </c>
      <c r="V30" s="67">
        <v>205730.55887282241</v>
      </c>
      <c r="W30" s="67">
        <v>0</v>
      </c>
      <c r="X30" s="67">
        <v>332375.05293084169</v>
      </c>
      <c r="Y30" s="67">
        <v>2033.7439512837184</v>
      </c>
      <c r="Z30" s="67">
        <v>1083512.6292144391</v>
      </c>
      <c r="AA30" s="67">
        <v>20831.267560162407</v>
      </c>
      <c r="AB30" s="67">
        <v>0</v>
      </c>
      <c r="AC30" s="67">
        <v>0</v>
      </c>
      <c r="AD30" s="67">
        <v>37620.964265845265</v>
      </c>
      <c r="AE30" s="67">
        <v>0</v>
      </c>
      <c r="AF30" s="67">
        <v>22195.655245949787</v>
      </c>
      <c r="AG30" s="67">
        <v>0</v>
      </c>
      <c r="AH30" s="67">
        <v>0</v>
      </c>
      <c r="AI30" s="67">
        <v>0</v>
      </c>
      <c r="AJ30" s="67">
        <v>30092.644218342204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70620.168693202446</v>
      </c>
      <c r="AV30" s="67">
        <v>0</v>
      </c>
      <c r="AW30" s="67">
        <v>0</v>
      </c>
      <c r="AX30" s="67">
        <v>48659.952043010067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3046.9872810101779</v>
      </c>
      <c r="BN30" s="67">
        <v>0</v>
      </c>
      <c r="BO30" s="67">
        <v>0</v>
      </c>
      <c r="BP30" s="67">
        <v>0</v>
      </c>
      <c r="BQ30" s="55">
        <f t="shared" si="0"/>
        <v>5020659.216659436</v>
      </c>
      <c r="BR30" s="68">
        <v>0</v>
      </c>
      <c r="BS30" s="69">
        <v>0</v>
      </c>
      <c r="BT30" s="69"/>
      <c r="BU30" s="67"/>
      <c r="BV30" s="55">
        <f t="shared" si="1"/>
        <v>0</v>
      </c>
      <c r="BW30" s="59">
        <f t="shared" si="2"/>
        <v>5020659.216659436</v>
      </c>
      <c r="BX30" s="68"/>
      <c r="BY30" s="70">
        <v>-745176.99092944642</v>
      </c>
      <c r="BZ30" s="61">
        <f t="shared" si="3"/>
        <v>4275482.2257299898</v>
      </c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</row>
    <row r="31" spans="1:118" customFormat="1" ht="15" x14ac:dyDescent="0.25">
      <c r="A31" s="63">
        <f t="shared" si="4"/>
        <v>24</v>
      </c>
      <c r="B31" s="64" t="s">
        <v>253</v>
      </c>
      <c r="C31" s="65" t="s">
        <v>316</v>
      </c>
      <c r="D31" s="66">
        <v>10751.323568550923</v>
      </c>
      <c r="E31" s="67">
        <v>0</v>
      </c>
      <c r="F31" s="67">
        <v>0</v>
      </c>
      <c r="G31" s="67">
        <v>0</v>
      </c>
      <c r="H31" s="67">
        <v>25233.567420047399</v>
      </c>
      <c r="I31" s="67">
        <v>121.07112918470409</v>
      </c>
      <c r="J31" s="67">
        <v>0</v>
      </c>
      <c r="K31" s="67">
        <v>3922.5413077869389</v>
      </c>
      <c r="L31" s="67">
        <v>0</v>
      </c>
      <c r="M31" s="67">
        <v>2788.3803685402518</v>
      </c>
      <c r="N31" s="67">
        <v>1927.8497016113056</v>
      </c>
      <c r="O31" s="67">
        <v>6641.6580472442865</v>
      </c>
      <c r="P31" s="67">
        <v>0</v>
      </c>
      <c r="Q31" s="67">
        <v>0</v>
      </c>
      <c r="R31" s="67">
        <v>0</v>
      </c>
      <c r="S31" s="67">
        <v>10570.852594600443</v>
      </c>
      <c r="T31" s="67">
        <v>0</v>
      </c>
      <c r="U31" s="67">
        <v>0</v>
      </c>
      <c r="V31" s="67">
        <v>0</v>
      </c>
      <c r="W31" s="67">
        <v>0</v>
      </c>
      <c r="X31" s="67">
        <v>168.28698267303167</v>
      </c>
      <c r="Y31" s="67">
        <v>4217.1387279927603</v>
      </c>
      <c r="Z31" s="67">
        <v>0</v>
      </c>
      <c r="AA31" s="67">
        <v>26847155.540037658</v>
      </c>
      <c r="AB31" s="67">
        <v>84869.502602509252</v>
      </c>
      <c r="AC31" s="67">
        <v>0</v>
      </c>
      <c r="AD31" s="67">
        <v>94892.461065212789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532.9824052317166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55">
        <f t="shared" si="0"/>
        <v>27093793.155958846</v>
      </c>
      <c r="BR31" s="68">
        <v>3554695</v>
      </c>
      <c r="BS31" s="69">
        <v>0</v>
      </c>
      <c r="BT31" s="69"/>
      <c r="BU31" s="67"/>
      <c r="BV31" s="55">
        <f t="shared" si="1"/>
        <v>3554695</v>
      </c>
      <c r="BW31" s="59">
        <f t="shared" si="2"/>
        <v>30648488.155958846</v>
      </c>
      <c r="BX31" s="68">
        <v>0</v>
      </c>
      <c r="BY31" s="70">
        <v>2597421.1422756519</v>
      </c>
      <c r="BZ31" s="61">
        <f t="shared" si="3"/>
        <v>33245909.2982345</v>
      </c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</row>
    <row r="32" spans="1:118" customFormat="1" ht="15" x14ac:dyDescent="0.25">
      <c r="A32" s="63">
        <f t="shared" si="4"/>
        <v>25</v>
      </c>
      <c r="B32" s="64" t="s">
        <v>254</v>
      </c>
      <c r="C32" s="65" t="s">
        <v>317</v>
      </c>
      <c r="D32" s="66">
        <v>0</v>
      </c>
      <c r="E32" s="67">
        <v>0</v>
      </c>
      <c r="F32" s="67">
        <v>0</v>
      </c>
      <c r="G32" s="67">
        <v>1196.5057273276534</v>
      </c>
      <c r="H32" s="67">
        <v>0</v>
      </c>
      <c r="I32" s="67">
        <v>0</v>
      </c>
      <c r="J32" s="67">
        <v>0</v>
      </c>
      <c r="K32" s="67">
        <v>802.08033967030599</v>
      </c>
      <c r="L32" s="67">
        <v>0</v>
      </c>
      <c r="M32" s="67">
        <v>4922.0887888312263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69920.707979617378</v>
      </c>
      <c r="AB32" s="67">
        <v>1700483.5339201139</v>
      </c>
      <c r="AC32" s="67">
        <v>431.70844377007495</v>
      </c>
      <c r="AD32" s="67">
        <v>46979.889528904794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402985.6452027366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75.025938570348444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55">
        <f t="shared" si="0"/>
        <v>2227797.1858695429</v>
      </c>
      <c r="BR32" s="68">
        <v>272588</v>
      </c>
      <c r="BS32" s="69">
        <v>0</v>
      </c>
      <c r="BT32" s="69"/>
      <c r="BU32" s="67"/>
      <c r="BV32" s="55">
        <f t="shared" si="1"/>
        <v>272588</v>
      </c>
      <c r="BW32" s="59">
        <f t="shared" si="2"/>
        <v>2500385.1858695429</v>
      </c>
      <c r="BX32" s="68">
        <v>0</v>
      </c>
      <c r="BY32" s="70">
        <v>96585.884197041582</v>
      </c>
      <c r="BZ32" s="61">
        <f t="shared" si="3"/>
        <v>2596971.0700665843</v>
      </c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</row>
    <row r="33" spans="1:116" customFormat="1" ht="15" x14ac:dyDescent="0.25">
      <c r="A33" s="63">
        <f t="shared" si="4"/>
        <v>26</v>
      </c>
      <c r="B33" s="64" t="s">
        <v>255</v>
      </c>
      <c r="C33" s="65" t="s">
        <v>354</v>
      </c>
      <c r="D33" s="66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117.92717165669461</v>
      </c>
      <c r="O33" s="67">
        <v>1567.6330018171348</v>
      </c>
      <c r="P33" s="67">
        <v>2497.1850337713549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3593844.9615859105</v>
      </c>
      <c r="AD33" s="67">
        <v>0</v>
      </c>
      <c r="AE33" s="67">
        <v>22925.413105799005</v>
      </c>
      <c r="AF33" s="67">
        <v>899.18545012019638</v>
      </c>
      <c r="AG33" s="67">
        <v>50.430365787351811</v>
      </c>
      <c r="AH33" s="67">
        <v>0</v>
      </c>
      <c r="AI33" s="67">
        <v>0</v>
      </c>
      <c r="AJ33" s="67">
        <v>0</v>
      </c>
      <c r="AK33" s="67">
        <v>1262.9128469765265</v>
      </c>
      <c r="AL33" s="67">
        <v>0</v>
      </c>
      <c r="AM33" s="67">
        <v>11949.980058086918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64489.574353284021</v>
      </c>
      <c r="AV33" s="67">
        <v>0</v>
      </c>
      <c r="AW33" s="67">
        <v>1007060.8395006533</v>
      </c>
      <c r="AX33" s="67">
        <v>651.20070619388264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40435.650887027674</v>
      </c>
      <c r="BF33" s="67">
        <v>29.49111879994911</v>
      </c>
      <c r="BG33" s="67">
        <v>956.55703189765495</v>
      </c>
      <c r="BH33" s="67">
        <v>297.04956046592844</v>
      </c>
      <c r="BI33" s="67">
        <v>1753.1758734661071</v>
      </c>
      <c r="BJ33" s="67">
        <v>969.7655268970376</v>
      </c>
      <c r="BK33" s="67">
        <v>13837.221370935789</v>
      </c>
      <c r="BL33" s="67">
        <v>23980.408523952148</v>
      </c>
      <c r="BM33" s="67">
        <v>0</v>
      </c>
      <c r="BN33" s="67">
        <v>73704.058733046288</v>
      </c>
      <c r="BO33" s="67">
        <v>0</v>
      </c>
      <c r="BP33" s="67">
        <v>0</v>
      </c>
      <c r="BQ33" s="55">
        <f t="shared" si="0"/>
        <v>4863280.6218065452</v>
      </c>
      <c r="BR33" s="68">
        <v>0</v>
      </c>
      <c r="BS33" s="69">
        <v>22679.831946955994</v>
      </c>
      <c r="BT33" s="69"/>
      <c r="BU33" s="67"/>
      <c r="BV33" s="55">
        <f t="shared" si="1"/>
        <v>22679.831946955994</v>
      </c>
      <c r="BW33" s="59">
        <f t="shared" si="2"/>
        <v>4885960.4537535012</v>
      </c>
      <c r="BX33" s="68">
        <v>0</v>
      </c>
      <c r="BY33" s="70">
        <v>125997.68756600702</v>
      </c>
      <c r="BZ33" s="61">
        <f t="shared" si="3"/>
        <v>5011958.1413195077</v>
      </c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</row>
    <row r="34" spans="1:116" customFormat="1" ht="15" x14ac:dyDescent="0.25">
      <c r="A34" s="63">
        <f t="shared" si="4"/>
        <v>27</v>
      </c>
      <c r="B34" s="64" t="s">
        <v>256</v>
      </c>
      <c r="C34" s="65" t="s">
        <v>318</v>
      </c>
      <c r="D34" s="66">
        <v>77375.373335885102</v>
      </c>
      <c r="E34" s="67">
        <v>21658.406860289801</v>
      </c>
      <c r="F34" s="67">
        <v>1012.4691201483353</v>
      </c>
      <c r="G34" s="67">
        <v>303668.26630955818</v>
      </c>
      <c r="H34" s="67">
        <v>78574.851885780517</v>
      </c>
      <c r="I34" s="67">
        <v>31884.329173342503</v>
      </c>
      <c r="J34" s="67">
        <v>174771.2409641853</v>
      </c>
      <c r="K34" s="67">
        <v>0</v>
      </c>
      <c r="L34" s="67">
        <v>10363.116175560164</v>
      </c>
      <c r="M34" s="67">
        <v>0</v>
      </c>
      <c r="N34" s="67">
        <v>6456.7073014289308</v>
      </c>
      <c r="O34" s="67">
        <v>0</v>
      </c>
      <c r="P34" s="67">
        <v>259975.56444127508</v>
      </c>
      <c r="Q34" s="67">
        <v>415957.00575499359</v>
      </c>
      <c r="R34" s="67">
        <v>2463.1143667468123</v>
      </c>
      <c r="S34" s="67">
        <v>1310491.3388774726</v>
      </c>
      <c r="T34" s="67">
        <v>16787.718620801381</v>
      </c>
      <c r="U34" s="67">
        <v>93078.5191688903</v>
      </c>
      <c r="V34" s="67">
        <v>235570.95162959749</v>
      </c>
      <c r="W34" s="67">
        <v>0</v>
      </c>
      <c r="X34" s="67">
        <v>6237.824010727757</v>
      </c>
      <c r="Y34" s="67">
        <v>86840.038672746989</v>
      </c>
      <c r="Z34" s="67">
        <v>218688.30970194587</v>
      </c>
      <c r="AA34" s="67">
        <v>78492.434676491524</v>
      </c>
      <c r="AB34" s="67">
        <v>396915.62142639444</v>
      </c>
      <c r="AC34" s="67">
        <v>209438.09761905615</v>
      </c>
      <c r="AD34" s="67">
        <v>37410168.65518868</v>
      </c>
      <c r="AE34" s="67">
        <v>74993.046378509796</v>
      </c>
      <c r="AF34" s="67">
        <v>862095.26826156664</v>
      </c>
      <c r="AG34" s="67">
        <v>861326.70353980153</v>
      </c>
      <c r="AH34" s="67">
        <v>21592.896014051472</v>
      </c>
      <c r="AI34" s="67">
        <v>0</v>
      </c>
      <c r="AJ34" s="67">
        <v>0</v>
      </c>
      <c r="AK34" s="67">
        <v>8583.5822140517976</v>
      </c>
      <c r="AL34" s="67">
        <v>0</v>
      </c>
      <c r="AM34" s="67">
        <v>0</v>
      </c>
      <c r="AN34" s="67">
        <v>0</v>
      </c>
      <c r="AO34" s="67">
        <v>0</v>
      </c>
      <c r="AP34" s="67">
        <v>133116.92498744137</v>
      </c>
      <c r="AQ34" s="67">
        <v>1829.1250354844694</v>
      </c>
      <c r="AR34" s="67">
        <v>0</v>
      </c>
      <c r="AS34" s="67">
        <v>0</v>
      </c>
      <c r="AT34" s="67">
        <v>0</v>
      </c>
      <c r="AU34" s="67">
        <v>554167.32913054863</v>
      </c>
      <c r="AV34" s="67">
        <v>0</v>
      </c>
      <c r="AW34" s="67">
        <v>756097.73109317082</v>
      </c>
      <c r="AX34" s="67">
        <v>914895.23022239318</v>
      </c>
      <c r="AY34" s="67">
        <v>1096.3001139876778</v>
      </c>
      <c r="AZ34" s="67">
        <v>1073.8334177600611</v>
      </c>
      <c r="BA34" s="67">
        <v>17417.611855788909</v>
      </c>
      <c r="BB34" s="67">
        <v>14714.756596348987</v>
      </c>
      <c r="BC34" s="67">
        <v>0</v>
      </c>
      <c r="BD34" s="67">
        <v>11864.142669523455</v>
      </c>
      <c r="BE34" s="67">
        <v>41022.62148998669</v>
      </c>
      <c r="BF34" s="67">
        <v>0</v>
      </c>
      <c r="BG34" s="67">
        <v>30.584683412630003</v>
      </c>
      <c r="BH34" s="67">
        <v>308.01920056463439</v>
      </c>
      <c r="BI34" s="67">
        <v>0</v>
      </c>
      <c r="BJ34" s="67">
        <v>3775.645160984016</v>
      </c>
      <c r="BK34" s="67">
        <v>4232.1356064331285</v>
      </c>
      <c r="BL34" s="67">
        <v>192959.03292367191</v>
      </c>
      <c r="BM34" s="67">
        <v>18179.315294250573</v>
      </c>
      <c r="BN34" s="67">
        <v>39631.997740221195</v>
      </c>
      <c r="BO34" s="67">
        <v>0</v>
      </c>
      <c r="BP34" s="67">
        <v>0</v>
      </c>
      <c r="BQ34" s="55">
        <f t="shared" si="0"/>
        <v>45981873.788911939</v>
      </c>
      <c r="BR34" s="68">
        <v>0</v>
      </c>
      <c r="BS34" s="69">
        <v>227878.31146703407</v>
      </c>
      <c r="BT34" s="69"/>
      <c r="BU34" s="67"/>
      <c r="BV34" s="55">
        <f t="shared" si="1"/>
        <v>227878.31146703407</v>
      </c>
      <c r="BW34" s="59">
        <f t="shared" si="2"/>
        <v>46209752.100378975</v>
      </c>
      <c r="BX34" s="68">
        <v>0</v>
      </c>
      <c r="BY34" s="70">
        <v>1702179.0496640578</v>
      </c>
      <c r="BZ34" s="61">
        <f t="shared" si="3"/>
        <v>47911931.150043033</v>
      </c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</row>
    <row r="35" spans="1:116" customFormat="1" ht="15" x14ac:dyDescent="0.25">
      <c r="A35" s="63">
        <f t="shared" si="4"/>
        <v>28</v>
      </c>
      <c r="B35" s="64" t="s">
        <v>257</v>
      </c>
      <c r="C35" s="65" t="s">
        <v>319</v>
      </c>
      <c r="D35" s="66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431.12654668143648</v>
      </c>
      <c r="AE35" s="67">
        <v>5080818.5478203921</v>
      </c>
      <c r="AF35" s="67">
        <v>0</v>
      </c>
      <c r="AG35" s="67">
        <v>9710.4622943819268</v>
      </c>
      <c r="AH35" s="67">
        <v>33104.688965747686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718973.19840151118</v>
      </c>
      <c r="AS35" s="67">
        <v>0</v>
      </c>
      <c r="AT35" s="67">
        <v>171364.6689525051</v>
      </c>
      <c r="AU35" s="67">
        <v>0</v>
      </c>
      <c r="AV35" s="67">
        <v>0</v>
      </c>
      <c r="AW35" s="67">
        <v>0</v>
      </c>
      <c r="AX35" s="67">
        <v>0</v>
      </c>
      <c r="AY35" s="67">
        <v>0</v>
      </c>
      <c r="AZ35" s="67">
        <v>0</v>
      </c>
      <c r="BA35" s="67">
        <v>0</v>
      </c>
      <c r="BB35" s="67">
        <v>0</v>
      </c>
      <c r="BC35" s="67">
        <v>0</v>
      </c>
      <c r="BD35" s="67">
        <v>0</v>
      </c>
      <c r="BE35" s="67">
        <v>0</v>
      </c>
      <c r="BF35" s="67">
        <v>72.262107864206655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55">
        <f t="shared" si="0"/>
        <v>6014474.9550890839</v>
      </c>
      <c r="BR35" s="68">
        <v>0</v>
      </c>
      <c r="BS35" s="69">
        <v>0</v>
      </c>
      <c r="BT35" s="69"/>
      <c r="BU35" s="67"/>
      <c r="BV35" s="55">
        <f t="shared" si="1"/>
        <v>0</v>
      </c>
      <c r="BW35" s="59">
        <f t="shared" si="2"/>
        <v>6014474.9550890839</v>
      </c>
      <c r="BX35" s="68">
        <v>-1768653.3586571191</v>
      </c>
      <c r="BY35" s="70">
        <v>460479.40833112609</v>
      </c>
      <c r="BZ35" s="61">
        <f t="shared" si="3"/>
        <v>4706301.004763091</v>
      </c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</row>
    <row r="36" spans="1:116" customFormat="1" ht="15" x14ac:dyDescent="0.25">
      <c r="A36" s="63">
        <f t="shared" si="4"/>
        <v>29</v>
      </c>
      <c r="B36" s="64" t="s">
        <v>258</v>
      </c>
      <c r="C36" s="65" t="s">
        <v>320</v>
      </c>
      <c r="D36" s="66">
        <v>186157.17660361316</v>
      </c>
      <c r="E36" s="67">
        <v>35166.156343610426</v>
      </c>
      <c r="F36" s="67">
        <v>141265.14562621401</v>
      </c>
      <c r="G36" s="67">
        <v>119917.05507738174</v>
      </c>
      <c r="H36" s="67">
        <v>1711758.5277285292</v>
      </c>
      <c r="I36" s="67">
        <v>155494.65389249614</v>
      </c>
      <c r="J36" s="67">
        <v>588623.7237407479</v>
      </c>
      <c r="K36" s="67">
        <v>108644.56897772108</v>
      </c>
      <c r="L36" s="67">
        <v>574766.68923646444</v>
      </c>
      <c r="M36" s="67">
        <v>1004098.0801369291</v>
      </c>
      <c r="N36" s="67">
        <v>188244.40167843463</v>
      </c>
      <c r="O36" s="67">
        <v>227977.83433947366</v>
      </c>
      <c r="P36" s="67">
        <v>404677.80484909005</v>
      </c>
      <c r="Q36" s="67">
        <v>320356.28698220599</v>
      </c>
      <c r="R36" s="67">
        <v>65369.818033032316</v>
      </c>
      <c r="S36" s="67">
        <v>1739820.5128398547</v>
      </c>
      <c r="T36" s="67">
        <v>693844.37320020469</v>
      </c>
      <c r="U36" s="67">
        <v>572256.97035055305</v>
      </c>
      <c r="V36" s="67">
        <v>666139.61557059444</v>
      </c>
      <c r="W36" s="67">
        <v>54141.555713434405</v>
      </c>
      <c r="X36" s="67">
        <v>96101.868658242878</v>
      </c>
      <c r="Y36" s="67">
        <v>762963.52876670519</v>
      </c>
      <c r="Z36" s="67">
        <v>839313.84926800674</v>
      </c>
      <c r="AA36" s="67">
        <v>19377.961748047968</v>
      </c>
      <c r="AB36" s="67">
        <v>502711.33945737191</v>
      </c>
      <c r="AC36" s="67">
        <v>123932.79384433536</v>
      </c>
      <c r="AD36" s="67">
        <v>1247887.6934635781</v>
      </c>
      <c r="AE36" s="67">
        <v>1847.6483644328634</v>
      </c>
      <c r="AF36" s="67">
        <v>25455808.852339108</v>
      </c>
      <c r="AG36" s="67">
        <v>80769.719285472529</v>
      </c>
      <c r="AH36" s="67">
        <v>8783.9184411617425</v>
      </c>
      <c r="AI36" s="67">
        <v>0</v>
      </c>
      <c r="AJ36" s="67">
        <v>9679.1669059524647</v>
      </c>
      <c r="AK36" s="67">
        <v>280353.62419884227</v>
      </c>
      <c r="AL36" s="67">
        <v>0</v>
      </c>
      <c r="AM36" s="67">
        <v>67635.723950754298</v>
      </c>
      <c r="AN36" s="67">
        <v>7082.3059058236613</v>
      </c>
      <c r="AO36" s="67">
        <v>578.4227265077252</v>
      </c>
      <c r="AP36" s="67">
        <v>0</v>
      </c>
      <c r="AQ36" s="67">
        <v>12766.44499526324</v>
      </c>
      <c r="AR36" s="67">
        <v>233.36657028520656</v>
      </c>
      <c r="AS36" s="67">
        <v>0</v>
      </c>
      <c r="AT36" s="67">
        <v>0</v>
      </c>
      <c r="AU36" s="67">
        <v>454989.82865635428</v>
      </c>
      <c r="AV36" s="67">
        <v>0</v>
      </c>
      <c r="AW36" s="67">
        <v>252569.03380448165</v>
      </c>
      <c r="AX36" s="67">
        <v>1011227.1667266117</v>
      </c>
      <c r="AY36" s="67">
        <v>75706.048066644827</v>
      </c>
      <c r="AZ36" s="67">
        <v>471564.88498405076</v>
      </c>
      <c r="BA36" s="67">
        <v>341365.88284903672</v>
      </c>
      <c r="BB36" s="67">
        <v>516903.79938900628</v>
      </c>
      <c r="BC36" s="67">
        <v>71072.712706925711</v>
      </c>
      <c r="BD36" s="67">
        <v>491852.17132016376</v>
      </c>
      <c r="BE36" s="67">
        <v>572155.90439046524</v>
      </c>
      <c r="BF36" s="67">
        <v>16715.490389566457</v>
      </c>
      <c r="BG36" s="67">
        <v>1668.8972158925619</v>
      </c>
      <c r="BH36" s="67">
        <v>0</v>
      </c>
      <c r="BI36" s="67">
        <v>0</v>
      </c>
      <c r="BJ36" s="67">
        <v>0</v>
      </c>
      <c r="BK36" s="67">
        <v>0</v>
      </c>
      <c r="BL36" s="67">
        <v>0.79809276330640233</v>
      </c>
      <c r="BM36" s="67">
        <v>271997.86159468989</v>
      </c>
      <c r="BN36" s="67">
        <v>0</v>
      </c>
      <c r="BO36" s="67">
        <v>0</v>
      </c>
      <c r="BP36" s="67">
        <v>0</v>
      </c>
      <c r="BQ36" s="55">
        <f t="shared" si="0"/>
        <v>43626339.65999712</v>
      </c>
      <c r="BR36" s="68">
        <v>0</v>
      </c>
      <c r="BS36" s="69">
        <v>392037.09508309653</v>
      </c>
      <c r="BT36" s="69"/>
      <c r="BU36" s="67"/>
      <c r="BV36" s="55">
        <f t="shared" si="1"/>
        <v>392037.09508309653</v>
      </c>
      <c r="BW36" s="59">
        <f t="shared" si="2"/>
        <v>44018376.755080216</v>
      </c>
      <c r="BX36" s="68">
        <v>-41158152.089482956</v>
      </c>
      <c r="BY36" s="70">
        <v>-36160.855093934377</v>
      </c>
      <c r="BZ36" s="61">
        <f t="shared" si="3"/>
        <v>2824063.8105033254</v>
      </c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</row>
    <row r="37" spans="1:116" customFormat="1" ht="15" x14ac:dyDescent="0.25">
      <c r="A37" s="63">
        <f t="shared" si="4"/>
        <v>30</v>
      </c>
      <c r="B37" s="64" t="s">
        <v>259</v>
      </c>
      <c r="C37" s="65" t="s">
        <v>321</v>
      </c>
      <c r="D37" s="66">
        <v>209053.51383293461</v>
      </c>
      <c r="E37" s="67">
        <v>0</v>
      </c>
      <c r="F37" s="67">
        <v>0</v>
      </c>
      <c r="G37" s="67">
        <v>0</v>
      </c>
      <c r="H37" s="67">
        <v>702235.2229267013</v>
      </c>
      <c r="I37" s="67">
        <v>0</v>
      </c>
      <c r="J37" s="67">
        <v>0</v>
      </c>
      <c r="K37" s="67">
        <v>0</v>
      </c>
      <c r="L37" s="67">
        <v>0</v>
      </c>
      <c r="M37" s="67">
        <v>4518441.360616181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30926.969704482617</v>
      </c>
      <c r="AD37" s="67">
        <v>143893.5969222089</v>
      </c>
      <c r="AE37" s="67">
        <v>46494.529881382521</v>
      </c>
      <c r="AF37" s="67">
        <v>19933.162648321744</v>
      </c>
      <c r="AG37" s="67">
        <v>22917915.307677995</v>
      </c>
      <c r="AH37" s="67">
        <v>14225.642630727452</v>
      </c>
      <c r="AI37" s="67">
        <v>0</v>
      </c>
      <c r="AJ37" s="67">
        <v>0</v>
      </c>
      <c r="AK37" s="67">
        <v>9113.1602692090746</v>
      </c>
      <c r="AL37" s="67">
        <v>63537.163327795766</v>
      </c>
      <c r="AM37" s="67">
        <v>377801.74185730354</v>
      </c>
      <c r="AN37" s="67">
        <v>256299.97253330925</v>
      </c>
      <c r="AO37" s="67">
        <v>138865.63349267881</v>
      </c>
      <c r="AP37" s="67">
        <v>38260.868020592789</v>
      </c>
      <c r="AQ37" s="67">
        <v>1241926.22782447</v>
      </c>
      <c r="AR37" s="67">
        <v>0</v>
      </c>
      <c r="AS37" s="67">
        <v>7142.6899784942643</v>
      </c>
      <c r="AT37" s="67">
        <v>0</v>
      </c>
      <c r="AU37" s="67">
        <v>0</v>
      </c>
      <c r="AV37" s="67">
        <v>0</v>
      </c>
      <c r="AW37" s="67">
        <v>15642.544975794503</v>
      </c>
      <c r="AX37" s="67">
        <v>2.3049014909318175</v>
      </c>
      <c r="AY37" s="67">
        <v>0</v>
      </c>
      <c r="AZ37" s="67">
        <v>0</v>
      </c>
      <c r="BA37" s="67">
        <v>23351.844790490297</v>
      </c>
      <c r="BB37" s="67">
        <v>0</v>
      </c>
      <c r="BC37" s="67">
        <v>0</v>
      </c>
      <c r="BD37" s="67">
        <v>0</v>
      </c>
      <c r="BE37" s="67">
        <v>15366.76447577545</v>
      </c>
      <c r="BF37" s="67">
        <v>0</v>
      </c>
      <c r="BG37" s="67">
        <v>328785.34668577253</v>
      </c>
      <c r="BH37" s="67">
        <v>568422.40474068839</v>
      </c>
      <c r="BI37" s="67">
        <v>132318.11150224868</v>
      </c>
      <c r="BJ37" s="67">
        <v>181302.44776134146</v>
      </c>
      <c r="BK37" s="67">
        <v>216458.82307468643</v>
      </c>
      <c r="BL37" s="67">
        <v>20956.117091335007</v>
      </c>
      <c r="BM37" s="67">
        <v>940.43276816368314</v>
      </c>
      <c r="BN37" s="67">
        <v>51558.947032973752</v>
      </c>
      <c r="BO37" s="67">
        <v>0</v>
      </c>
      <c r="BP37" s="67">
        <v>0</v>
      </c>
      <c r="BQ37" s="55">
        <f t="shared" si="0"/>
        <v>32291172.853945542</v>
      </c>
      <c r="BR37" s="68">
        <v>0</v>
      </c>
      <c r="BS37" s="69">
        <v>0</v>
      </c>
      <c r="BT37" s="69"/>
      <c r="BU37" s="67"/>
      <c r="BV37" s="55">
        <f t="shared" si="1"/>
        <v>0</v>
      </c>
      <c r="BW37" s="59">
        <f t="shared" si="2"/>
        <v>32291172.853945542</v>
      </c>
      <c r="BX37" s="68">
        <v>-32009536.329449382</v>
      </c>
      <c r="BY37" s="70">
        <v>-40459.833259976178</v>
      </c>
      <c r="BZ37" s="61">
        <f t="shared" si="3"/>
        <v>241176.69123618427</v>
      </c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</row>
    <row r="38" spans="1:116" customFormat="1" ht="15" x14ac:dyDescent="0.25">
      <c r="A38" s="63">
        <f t="shared" si="4"/>
        <v>31</v>
      </c>
      <c r="B38" s="64" t="s">
        <v>260</v>
      </c>
      <c r="C38" s="65" t="s">
        <v>322</v>
      </c>
      <c r="D38" s="66">
        <v>133149.09776347462</v>
      </c>
      <c r="E38" s="67">
        <v>39403.782704646837</v>
      </c>
      <c r="F38" s="67">
        <v>5793.0401407418285</v>
      </c>
      <c r="G38" s="67">
        <v>193999.3420261014</v>
      </c>
      <c r="H38" s="67">
        <v>91009.604419679745</v>
      </c>
      <c r="I38" s="67">
        <v>873.16171180177264</v>
      </c>
      <c r="J38" s="67">
        <v>20105.323105539621</v>
      </c>
      <c r="K38" s="67">
        <v>801.29809877366654</v>
      </c>
      <c r="L38" s="67">
        <v>15868.460377124939</v>
      </c>
      <c r="M38" s="67">
        <v>4371.1241066908115</v>
      </c>
      <c r="N38" s="67">
        <v>8714.2969551963415</v>
      </c>
      <c r="O38" s="67">
        <v>746.19364355950336</v>
      </c>
      <c r="P38" s="67">
        <v>4657.0662910434694</v>
      </c>
      <c r="Q38" s="67">
        <v>47233.464800146212</v>
      </c>
      <c r="R38" s="67">
        <v>331.079993484564</v>
      </c>
      <c r="S38" s="67">
        <v>17712.168520612511</v>
      </c>
      <c r="T38" s="67">
        <v>38642.111932821492</v>
      </c>
      <c r="U38" s="67">
        <v>1230.2561271760612</v>
      </c>
      <c r="V38" s="67">
        <v>5877.0333547642776</v>
      </c>
      <c r="W38" s="67">
        <v>120.83357980470173</v>
      </c>
      <c r="X38" s="67">
        <v>318.57928615338415</v>
      </c>
      <c r="Y38" s="67">
        <v>4142.5013284969064</v>
      </c>
      <c r="Z38" s="67">
        <v>6436.3474591091035</v>
      </c>
      <c r="AA38" s="67">
        <v>3901.5264619520776</v>
      </c>
      <c r="AB38" s="67">
        <v>6339.8997006837526</v>
      </c>
      <c r="AC38" s="67">
        <v>33735.683417372427</v>
      </c>
      <c r="AD38" s="67">
        <v>1497333.0378705258</v>
      </c>
      <c r="AE38" s="67">
        <v>34290.398921873108</v>
      </c>
      <c r="AF38" s="67">
        <v>581469.88519769919</v>
      </c>
      <c r="AG38" s="67">
        <v>105577.69836198544</v>
      </c>
      <c r="AH38" s="67">
        <v>12589121.432121713</v>
      </c>
      <c r="AI38" s="67">
        <v>0</v>
      </c>
      <c r="AJ38" s="67">
        <v>0</v>
      </c>
      <c r="AK38" s="67">
        <v>33581.694959039567</v>
      </c>
      <c r="AL38" s="67">
        <v>0</v>
      </c>
      <c r="AM38" s="67">
        <v>5287.8607622383324</v>
      </c>
      <c r="AN38" s="67">
        <v>621700.80684724427</v>
      </c>
      <c r="AO38" s="67">
        <v>1132989.9886398192</v>
      </c>
      <c r="AP38" s="67">
        <v>2.813886842922674</v>
      </c>
      <c r="AQ38" s="67">
        <v>1126607.3662493271</v>
      </c>
      <c r="AR38" s="67">
        <v>1102.1640263703111</v>
      </c>
      <c r="AS38" s="67">
        <v>0</v>
      </c>
      <c r="AT38" s="67">
        <v>0</v>
      </c>
      <c r="AU38" s="67">
        <v>563177.25364791881</v>
      </c>
      <c r="AV38" s="67">
        <v>0</v>
      </c>
      <c r="AW38" s="67">
        <v>20100.137942352576</v>
      </c>
      <c r="AX38" s="67">
        <v>143960.63677044728</v>
      </c>
      <c r="AY38" s="67">
        <v>1520.1117223452914</v>
      </c>
      <c r="AZ38" s="67">
        <v>3862.9914324403244</v>
      </c>
      <c r="BA38" s="67">
        <v>130.93022626191188</v>
      </c>
      <c r="BB38" s="67">
        <v>36775.339008724863</v>
      </c>
      <c r="BC38" s="67">
        <v>3233.9913745922731</v>
      </c>
      <c r="BD38" s="67">
        <v>126968.32122392562</v>
      </c>
      <c r="BE38" s="67">
        <v>2376.7958681998412</v>
      </c>
      <c r="BF38" s="67">
        <v>39599.422727155514</v>
      </c>
      <c r="BG38" s="67">
        <v>11292.583856003193</v>
      </c>
      <c r="BH38" s="67">
        <v>5966.0118688488328</v>
      </c>
      <c r="BI38" s="67">
        <v>0</v>
      </c>
      <c r="BJ38" s="67">
        <v>17.34615453372713</v>
      </c>
      <c r="BK38" s="67">
        <v>34574.583095088739</v>
      </c>
      <c r="BL38" s="67">
        <v>4946.901461615118</v>
      </c>
      <c r="BM38" s="67">
        <v>3022.3179918102642</v>
      </c>
      <c r="BN38" s="67">
        <v>3335.8326639745519</v>
      </c>
      <c r="BO38" s="67">
        <v>0</v>
      </c>
      <c r="BP38" s="67">
        <v>0</v>
      </c>
      <c r="BQ38" s="55">
        <f t="shared" si="0"/>
        <v>19419439.934187874</v>
      </c>
      <c r="BR38" s="68">
        <v>0</v>
      </c>
      <c r="BS38" s="69">
        <v>3411750.3265721337</v>
      </c>
      <c r="BT38" s="69"/>
      <c r="BU38" s="67"/>
      <c r="BV38" s="55">
        <f t="shared" si="1"/>
        <v>3411750.3265721337</v>
      </c>
      <c r="BW38" s="59">
        <f t="shared" si="2"/>
        <v>22831190.260760009</v>
      </c>
      <c r="BX38" s="68">
        <v>-7421548.4811305702</v>
      </c>
      <c r="BY38" s="70">
        <v>1373022.9219464343</v>
      </c>
      <c r="BZ38" s="61">
        <f t="shared" si="3"/>
        <v>16782664.701575875</v>
      </c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</row>
    <row r="39" spans="1:116" customFormat="1" ht="15" x14ac:dyDescent="0.25">
      <c r="A39" s="63">
        <f t="shared" si="4"/>
        <v>32</v>
      </c>
      <c r="B39" s="64" t="s">
        <v>261</v>
      </c>
      <c r="C39" s="65" t="s">
        <v>323</v>
      </c>
      <c r="D39" s="66">
        <v>0</v>
      </c>
      <c r="E39" s="67">
        <v>0</v>
      </c>
      <c r="F39" s="67">
        <v>0</v>
      </c>
      <c r="G39" s="67">
        <v>0</v>
      </c>
      <c r="H39" s="67">
        <v>116587.31500327472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2837309.163344786</v>
      </c>
      <c r="AJ39" s="67">
        <v>0</v>
      </c>
      <c r="AK39" s="67">
        <v>57931.666603283789</v>
      </c>
      <c r="AL39" s="67">
        <v>0</v>
      </c>
      <c r="AM39" s="67">
        <v>402.04252584930447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641.94818061514309</v>
      </c>
      <c r="BK39" s="67">
        <v>0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55">
        <f t="shared" si="0"/>
        <v>3012872.1356578092</v>
      </c>
      <c r="BR39" s="68">
        <v>0</v>
      </c>
      <c r="BS39" s="69">
        <v>1119069.1562020911</v>
      </c>
      <c r="BT39" s="69"/>
      <c r="BU39" s="67"/>
      <c r="BV39" s="55">
        <f t="shared" si="1"/>
        <v>1119069.1562020911</v>
      </c>
      <c r="BW39" s="59">
        <f t="shared" si="2"/>
        <v>4131941.2918599006</v>
      </c>
      <c r="BX39" s="68">
        <v>-515783.51663210732</v>
      </c>
      <c r="BY39" s="70">
        <v>-125015.24736985989</v>
      </c>
      <c r="BZ39" s="61">
        <f t="shared" si="3"/>
        <v>3491142.5278579337</v>
      </c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</row>
    <row r="40" spans="1:116" customFormat="1" ht="15" x14ac:dyDescent="0.25">
      <c r="A40" s="63">
        <f t="shared" si="4"/>
        <v>33</v>
      </c>
      <c r="B40" s="64" t="s">
        <v>262</v>
      </c>
      <c r="C40" s="65" t="s">
        <v>355</v>
      </c>
      <c r="D40" s="66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1.721490877845536</v>
      </c>
      <c r="AH40" s="67">
        <v>0</v>
      </c>
      <c r="AI40" s="67">
        <v>0</v>
      </c>
      <c r="AJ40" s="67">
        <v>1558707.5346471944</v>
      </c>
      <c r="AK40" s="67">
        <v>19666.663797727029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0</v>
      </c>
      <c r="BK40" s="67">
        <v>0</v>
      </c>
      <c r="BL40" s="67">
        <v>37.191284225050936</v>
      </c>
      <c r="BM40" s="67">
        <v>0</v>
      </c>
      <c r="BN40" s="67">
        <v>0</v>
      </c>
      <c r="BO40" s="67">
        <v>0</v>
      </c>
      <c r="BP40" s="67">
        <v>0</v>
      </c>
      <c r="BQ40" s="55">
        <f t="shared" si="0"/>
        <v>1578413.1112200245</v>
      </c>
      <c r="BR40" s="68">
        <v>0</v>
      </c>
      <c r="BS40" s="69">
        <v>1266534.1938447768</v>
      </c>
      <c r="BT40" s="69"/>
      <c r="BU40" s="67"/>
      <c r="BV40" s="55">
        <f t="shared" si="1"/>
        <v>1266534.1938447768</v>
      </c>
      <c r="BW40" s="59">
        <f t="shared" si="2"/>
        <v>2844947.3050648011</v>
      </c>
      <c r="BX40" s="68">
        <v>-388544.3884002422</v>
      </c>
      <c r="BY40" s="70">
        <v>-20503.984970730424</v>
      </c>
      <c r="BZ40" s="61">
        <f t="shared" si="3"/>
        <v>2435898.9316938287</v>
      </c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</row>
    <row r="41" spans="1:116" customFormat="1" ht="15" x14ac:dyDescent="0.25">
      <c r="A41" s="63">
        <f t="shared" si="4"/>
        <v>34</v>
      </c>
      <c r="B41" s="64" t="s">
        <v>263</v>
      </c>
      <c r="C41" s="65" t="s">
        <v>324</v>
      </c>
      <c r="D41" s="66">
        <v>83912.423312106679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9925.4189399118659</v>
      </c>
      <c r="AD41" s="67">
        <v>1896.9119567218743</v>
      </c>
      <c r="AE41" s="67">
        <v>0</v>
      </c>
      <c r="AF41" s="67">
        <v>31245.573506942368</v>
      </c>
      <c r="AG41" s="67">
        <v>2914.1590879767023</v>
      </c>
      <c r="AH41" s="67">
        <v>88740.472283445459</v>
      </c>
      <c r="AI41" s="67">
        <v>0</v>
      </c>
      <c r="AJ41" s="67">
        <v>0</v>
      </c>
      <c r="AK41" s="67">
        <v>7160818.4567562426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845435.36776405759</v>
      </c>
      <c r="AX41" s="67">
        <v>0</v>
      </c>
      <c r="AY41" s="67">
        <v>0</v>
      </c>
      <c r="AZ41" s="67">
        <v>1129.1210042923481</v>
      </c>
      <c r="BA41" s="67">
        <v>0</v>
      </c>
      <c r="BB41" s="67">
        <v>0</v>
      </c>
      <c r="BC41" s="67">
        <v>0</v>
      </c>
      <c r="BD41" s="67">
        <v>0</v>
      </c>
      <c r="BE41" s="67">
        <v>3807.4012928985057</v>
      </c>
      <c r="BF41" s="67">
        <v>0</v>
      </c>
      <c r="BG41" s="67">
        <v>0</v>
      </c>
      <c r="BH41" s="67">
        <v>0</v>
      </c>
      <c r="BI41" s="67">
        <v>0</v>
      </c>
      <c r="BJ41" s="67">
        <v>3.6645660565439515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55">
        <f t="shared" si="0"/>
        <v>8229828.9704706529</v>
      </c>
      <c r="BR41" s="68">
        <v>0</v>
      </c>
      <c r="BS41" s="69">
        <v>0</v>
      </c>
      <c r="BT41" s="69"/>
      <c r="BU41" s="67"/>
      <c r="BV41" s="55">
        <f t="shared" si="1"/>
        <v>0</v>
      </c>
      <c r="BW41" s="59">
        <f t="shared" si="2"/>
        <v>8229828.9704706529</v>
      </c>
      <c r="BX41" s="68">
        <v>0</v>
      </c>
      <c r="BY41" s="70">
        <v>-625437.05243915378</v>
      </c>
      <c r="BZ41" s="61">
        <f t="shared" si="3"/>
        <v>7604391.9180314988</v>
      </c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</row>
    <row r="42" spans="1:116" customFormat="1" ht="15" x14ac:dyDescent="0.25">
      <c r="A42" s="63">
        <f t="shared" si="4"/>
        <v>35</v>
      </c>
      <c r="B42" s="64" t="s">
        <v>264</v>
      </c>
      <c r="C42" s="65" t="s">
        <v>325</v>
      </c>
      <c r="D42" s="66">
        <v>0</v>
      </c>
      <c r="E42" s="67">
        <v>0</v>
      </c>
      <c r="F42" s="67">
        <v>0</v>
      </c>
      <c r="G42" s="67">
        <v>0</v>
      </c>
      <c r="H42" s="67">
        <v>14.933248922168866</v>
      </c>
      <c r="I42" s="67">
        <v>3.1315189998320971E-3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8.2143301580296288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0.93296859532550636</v>
      </c>
      <c r="AE42" s="67">
        <v>0</v>
      </c>
      <c r="AF42" s="67">
        <v>37.017859618739109</v>
      </c>
      <c r="AG42" s="67">
        <v>0</v>
      </c>
      <c r="AH42" s="67">
        <v>0</v>
      </c>
      <c r="AI42" s="67">
        <v>0</v>
      </c>
      <c r="AJ42" s="67">
        <v>0</v>
      </c>
      <c r="AK42" s="67">
        <v>8208.2578452626058</v>
      </c>
      <c r="AL42" s="67">
        <v>1758969.4333450671</v>
      </c>
      <c r="AM42" s="67">
        <v>0</v>
      </c>
      <c r="AN42" s="67">
        <v>0.21205738903932411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899.63388713680774</v>
      </c>
      <c r="AU42" s="67">
        <v>0</v>
      </c>
      <c r="AV42" s="67">
        <v>0</v>
      </c>
      <c r="AW42" s="67">
        <v>0.68484306433944386</v>
      </c>
      <c r="AX42" s="67">
        <v>1.6015743781828131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31.203743058095913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55">
        <f t="shared" si="0"/>
        <v>1768172.1288341694</v>
      </c>
      <c r="BR42" s="68">
        <v>0</v>
      </c>
      <c r="BS42" s="69">
        <v>98279.271770142659</v>
      </c>
      <c r="BT42" s="69"/>
      <c r="BU42" s="67"/>
      <c r="BV42" s="55">
        <f t="shared" si="1"/>
        <v>98279.271770142659</v>
      </c>
      <c r="BW42" s="59">
        <f t="shared" si="2"/>
        <v>1866451.4006043121</v>
      </c>
      <c r="BX42" s="68">
        <v>0</v>
      </c>
      <c r="BY42" s="70">
        <v>-4.5082294011802579</v>
      </c>
      <c r="BZ42" s="61">
        <f t="shared" si="3"/>
        <v>1866446.8923749109</v>
      </c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</row>
    <row r="43" spans="1:116" customFormat="1" ht="15" x14ac:dyDescent="0.25">
      <c r="A43" s="63">
        <f t="shared" si="4"/>
        <v>36</v>
      </c>
      <c r="B43" s="64" t="s">
        <v>265</v>
      </c>
      <c r="C43" s="65" t="s">
        <v>356</v>
      </c>
      <c r="D43" s="66">
        <v>46597.473485413109</v>
      </c>
      <c r="E43" s="67">
        <v>0</v>
      </c>
      <c r="F43" s="67">
        <v>14033.797538708734</v>
      </c>
      <c r="G43" s="67">
        <v>696.09585372490858</v>
      </c>
      <c r="H43" s="67">
        <v>139728.90535026102</v>
      </c>
      <c r="I43" s="67">
        <v>20757.928374680359</v>
      </c>
      <c r="J43" s="67">
        <v>3499.0597109263103</v>
      </c>
      <c r="K43" s="67">
        <v>5438.9407937781116</v>
      </c>
      <c r="L43" s="67">
        <v>0</v>
      </c>
      <c r="M43" s="67">
        <v>10601.36492759947</v>
      </c>
      <c r="N43" s="67">
        <v>2934.7529250092098</v>
      </c>
      <c r="O43" s="67">
        <v>0</v>
      </c>
      <c r="P43" s="67">
        <v>1239.9537773511963</v>
      </c>
      <c r="Q43" s="67">
        <v>1218.8591262369705</v>
      </c>
      <c r="R43" s="67">
        <v>0</v>
      </c>
      <c r="S43" s="67">
        <v>13139.160243877588</v>
      </c>
      <c r="T43" s="67">
        <v>91.423125700353296</v>
      </c>
      <c r="U43" s="67">
        <v>250.53526779088182</v>
      </c>
      <c r="V43" s="67">
        <v>3775.28092612215</v>
      </c>
      <c r="W43" s="67">
        <v>23.542540046073942</v>
      </c>
      <c r="X43" s="67">
        <v>332.62335232904917</v>
      </c>
      <c r="Y43" s="67">
        <v>4515.315537913295</v>
      </c>
      <c r="Z43" s="67">
        <v>21895.333290555747</v>
      </c>
      <c r="AA43" s="67">
        <v>1263.214862930902</v>
      </c>
      <c r="AB43" s="67">
        <v>2900.4423584247443</v>
      </c>
      <c r="AC43" s="67">
        <v>5033.3892807583743</v>
      </c>
      <c r="AD43" s="67">
        <v>189689.09470454202</v>
      </c>
      <c r="AE43" s="67">
        <v>19216.895853429374</v>
      </c>
      <c r="AF43" s="67">
        <v>246611.82551255141</v>
      </c>
      <c r="AG43" s="67">
        <v>276450.24983947922</v>
      </c>
      <c r="AH43" s="67">
        <v>41265.643969023127</v>
      </c>
      <c r="AI43" s="67">
        <v>5503.8370382242138</v>
      </c>
      <c r="AJ43" s="67">
        <v>6501.0278208924074</v>
      </c>
      <c r="AK43" s="67">
        <v>26104.477187991863</v>
      </c>
      <c r="AL43" s="67">
        <v>1036.8856393402584</v>
      </c>
      <c r="AM43" s="67">
        <v>23817528.666621894</v>
      </c>
      <c r="AN43" s="67">
        <v>4146.2391242908143</v>
      </c>
      <c r="AO43" s="67">
        <v>3044.8470856291528</v>
      </c>
      <c r="AP43" s="67">
        <v>447.68346018749787</v>
      </c>
      <c r="AQ43" s="67">
        <v>968.86991456766759</v>
      </c>
      <c r="AR43" s="67">
        <v>181.21829737673033</v>
      </c>
      <c r="AS43" s="67">
        <v>0</v>
      </c>
      <c r="AT43" s="67">
        <v>0</v>
      </c>
      <c r="AU43" s="67">
        <v>78535.137684354035</v>
      </c>
      <c r="AV43" s="67">
        <v>0</v>
      </c>
      <c r="AW43" s="67">
        <v>135833.9400802918</v>
      </c>
      <c r="AX43" s="67">
        <v>24304.371640836289</v>
      </c>
      <c r="AY43" s="67">
        <v>842.19817122684651</v>
      </c>
      <c r="AZ43" s="67">
        <v>5233.7236535537895</v>
      </c>
      <c r="BA43" s="67">
        <v>1841.9084680014919</v>
      </c>
      <c r="BB43" s="67">
        <v>16335.03074701042</v>
      </c>
      <c r="BC43" s="67">
        <v>0</v>
      </c>
      <c r="BD43" s="67">
        <v>304063.76105906261</v>
      </c>
      <c r="BE43" s="67">
        <v>8826.2005541862472</v>
      </c>
      <c r="BF43" s="67">
        <v>21895.418682854615</v>
      </c>
      <c r="BG43" s="67">
        <v>4589.869245560014</v>
      </c>
      <c r="BH43" s="67">
        <v>17100.197020838601</v>
      </c>
      <c r="BI43" s="67">
        <v>7698.364681476517</v>
      </c>
      <c r="BJ43" s="67">
        <v>438688.99805314786</v>
      </c>
      <c r="BK43" s="67">
        <v>95955.827925212929</v>
      </c>
      <c r="BL43" s="67">
        <v>0</v>
      </c>
      <c r="BM43" s="67">
        <v>2811.5359485717036</v>
      </c>
      <c r="BN43" s="67">
        <v>18125.329107759451</v>
      </c>
      <c r="BO43" s="67">
        <v>0</v>
      </c>
      <c r="BP43" s="67">
        <v>0</v>
      </c>
      <c r="BQ43" s="55">
        <f t="shared" si="0"/>
        <v>26121346.667443499</v>
      </c>
      <c r="BR43" s="68">
        <v>0</v>
      </c>
      <c r="BS43" s="69">
        <v>4864042.9591923347</v>
      </c>
      <c r="BT43" s="69"/>
      <c r="BU43" s="67"/>
      <c r="BV43" s="55">
        <f t="shared" si="1"/>
        <v>4864042.9591923347</v>
      </c>
      <c r="BW43" s="59">
        <f t="shared" si="2"/>
        <v>30985389.626635835</v>
      </c>
      <c r="BX43" s="68">
        <v>0</v>
      </c>
      <c r="BY43" s="70">
        <v>4003019.3869336573</v>
      </c>
      <c r="BZ43" s="61">
        <f t="shared" si="3"/>
        <v>34988409.013569489</v>
      </c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</row>
    <row r="44" spans="1:116" customFormat="1" ht="15" x14ac:dyDescent="0.25">
      <c r="A44" s="63">
        <f t="shared" si="4"/>
        <v>37</v>
      </c>
      <c r="B44" s="64" t="s">
        <v>266</v>
      </c>
      <c r="C44" s="65" t="s">
        <v>357</v>
      </c>
      <c r="D44" s="66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2626.1764585336578</v>
      </c>
      <c r="AN44" s="67">
        <v>1472049.2647062908</v>
      </c>
      <c r="AO44" s="67">
        <v>0</v>
      </c>
      <c r="AP44" s="67">
        <v>0</v>
      </c>
      <c r="AQ44" s="67">
        <v>8909.7933728170956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  <c r="AX44" s="67">
        <v>0</v>
      </c>
      <c r="AY44" s="67">
        <v>460.35266001769668</v>
      </c>
      <c r="AZ44" s="67">
        <v>4632.2277457891514</v>
      </c>
      <c r="BA44" s="67">
        <v>0</v>
      </c>
      <c r="BB44" s="67">
        <v>0</v>
      </c>
      <c r="BC44" s="67">
        <v>0</v>
      </c>
      <c r="BD44" s="67">
        <v>0</v>
      </c>
      <c r="BE44" s="67">
        <v>0</v>
      </c>
      <c r="BF44" s="67">
        <v>144.52421572841331</v>
      </c>
      <c r="BG44" s="67">
        <v>10244.125553779211</v>
      </c>
      <c r="BH44" s="67">
        <v>117.94503640436905</v>
      </c>
      <c r="BI44" s="67">
        <v>0</v>
      </c>
      <c r="BJ44" s="67">
        <v>259.15865864166199</v>
      </c>
      <c r="BK44" s="67">
        <v>0</v>
      </c>
      <c r="BL44" s="67">
        <v>5893.2783045663045</v>
      </c>
      <c r="BM44" s="67">
        <v>0</v>
      </c>
      <c r="BN44" s="67">
        <v>0</v>
      </c>
      <c r="BO44" s="67">
        <v>0</v>
      </c>
      <c r="BP44" s="67">
        <v>0</v>
      </c>
      <c r="BQ44" s="55">
        <f t="shared" si="0"/>
        <v>1505336.8467125685</v>
      </c>
      <c r="BR44" s="68">
        <v>530466</v>
      </c>
      <c r="BS44" s="69">
        <v>0</v>
      </c>
      <c r="BT44" s="69"/>
      <c r="BU44" s="67"/>
      <c r="BV44" s="55">
        <f t="shared" si="1"/>
        <v>530466</v>
      </c>
      <c r="BW44" s="59">
        <f t="shared" si="2"/>
        <v>2035802.8467125685</v>
      </c>
      <c r="BX44" s="68">
        <v>799131.50894773379</v>
      </c>
      <c r="BY44" s="70">
        <v>192921.34216794625</v>
      </c>
      <c r="BZ44" s="61">
        <f t="shared" si="3"/>
        <v>3027855.6978282486</v>
      </c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</row>
    <row r="45" spans="1:116" customFormat="1" ht="15" x14ac:dyDescent="0.25">
      <c r="A45" s="63">
        <f t="shared" si="4"/>
        <v>38</v>
      </c>
      <c r="B45" s="64" t="s">
        <v>267</v>
      </c>
      <c r="C45" s="65" t="s">
        <v>326</v>
      </c>
      <c r="D45" s="66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64.041562612100662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6888.3875997231444</v>
      </c>
      <c r="AN45" s="67">
        <v>0</v>
      </c>
      <c r="AO45" s="67">
        <v>1733195.4497868805</v>
      </c>
      <c r="AP45" s="67">
        <v>56.097562952683766</v>
      </c>
      <c r="AQ45" s="67">
        <v>4.5690071204587621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57.743602938391348</v>
      </c>
      <c r="BA45" s="67">
        <v>1020.4157903251746</v>
      </c>
      <c r="BB45" s="67">
        <v>0</v>
      </c>
      <c r="BC45" s="67">
        <v>0</v>
      </c>
      <c r="BD45" s="67">
        <v>0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218.34324597537935</v>
      </c>
      <c r="BK45" s="67">
        <v>4686.819151302966</v>
      </c>
      <c r="BL45" s="67">
        <v>6195.6143047427904</v>
      </c>
      <c r="BM45" s="67">
        <v>0</v>
      </c>
      <c r="BN45" s="67">
        <v>0</v>
      </c>
      <c r="BO45" s="67">
        <v>0</v>
      </c>
      <c r="BP45" s="67">
        <v>0</v>
      </c>
      <c r="BQ45" s="55">
        <f t="shared" si="0"/>
        <v>1752387.4816145741</v>
      </c>
      <c r="BR45" s="68">
        <v>0</v>
      </c>
      <c r="BS45" s="69">
        <v>372597.2391285628</v>
      </c>
      <c r="BT45" s="69"/>
      <c r="BU45" s="67"/>
      <c r="BV45" s="55">
        <f t="shared" si="1"/>
        <v>372597.2391285628</v>
      </c>
      <c r="BW45" s="59">
        <f t="shared" si="2"/>
        <v>2124984.7207431369</v>
      </c>
      <c r="BX45" s="68">
        <v>0</v>
      </c>
      <c r="BY45" s="70">
        <v>362852.51089053834</v>
      </c>
      <c r="BZ45" s="61">
        <f t="shared" si="3"/>
        <v>2487837.2316336753</v>
      </c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</row>
    <row r="46" spans="1:116" customFormat="1" ht="15" x14ac:dyDescent="0.25">
      <c r="A46" s="63">
        <f t="shared" si="4"/>
        <v>39</v>
      </c>
      <c r="B46" s="64" t="s">
        <v>268</v>
      </c>
      <c r="C46" s="65" t="s">
        <v>327</v>
      </c>
      <c r="D46" s="66">
        <v>280.11015930980267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460.70218208796672</v>
      </c>
      <c r="R46" s="67">
        <v>0</v>
      </c>
      <c r="S46" s="67">
        <v>0</v>
      </c>
      <c r="T46" s="67">
        <v>0</v>
      </c>
      <c r="U46" s="67">
        <v>4.3877865675097034</v>
      </c>
      <c r="V46" s="67">
        <v>0</v>
      </c>
      <c r="W46" s="67">
        <v>0</v>
      </c>
      <c r="X46" s="67">
        <v>13.936701689820072</v>
      </c>
      <c r="Y46" s="67">
        <v>0</v>
      </c>
      <c r="Z46" s="67">
        <v>498.68985787548507</v>
      </c>
      <c r="AA46" s="67">
        <v>189.14198540281933</v>
      </c>
      <c r="AB46" s="67">
        <v>0</v>
      </c>
      <c r="AC46" s="67">
        <v>0</v>
      </c>
      <c r="AD46" s="67">
        <v>2554.2665043645243</v>
      </c>
      <c r="AE46" s="67">
        <v>0.21808323376044994</v>
      </c>
      <c r="AF46" s="67">
        <v>9059.9054414016009</v>
      </c>
      <c r="AG46" s="67">
        <v>0</v>
      </c>
      <c r="AH46" s="67">
        <v>0</v>
      </c>
      <c r="AI46" s="67">
        <v>0</v>
      </c>
      <c r="AJ46" s="67">
        <v>0</v>
      </c>
      <c r="AK46" s="67">
        <v>19068.674657428954</v>
      </c>
      <c r="AL46" s="67">
        <v>89.964196103810536</v>
      </c>
      <c r="AM46" s="67">
        <v>1504.5581699275454</v>
      </c>
      <c r="AN46" s="67">
        <v>2388.9311319285366</v>
      </c>
      <c r="AO46" s="67">
        <v>362.06049090534418</v>
      </c>
      <c r="AP46" s="67">
        <v>11650477.246742908</v>
      </c>
      <c r="AQ46" s="67">
        <v>6551.6769336574753</v>
      </c>
      <c r="AR46" s="67">
        <v>69.02736408903003</v>
      </c>
      <c r="AS46" s="67">
        <v>0</v>
      </c>
      <c r="AT46" s="67">
        <v>1557.8304311055908</v>
      </c>
      <c r="AU46" s="67">
        <v>0</v>
      </c>
      <c r="AV46" s="67">
        <v>0</v>
      </c>
      <c r="AW46" s="67">
        <v>0</v>
      </c>
      <c r="AX46" s="67">
        <v>540.90941694811158</v>
      </c>
      <c r="AY46" s="67">
        <v>22683.018909147548</v>
      </c>
      <c r="AZ46" s="67">
        <v>1929.2270322140851</v>
      </c>
      <c r="BA46" s="67">
        <v>0</v>
      </c>
      <c r="BB46" s="67">
        <v>0</v>
      </c>
      <c r="BC46" s="67">
        <v>0</v>
      </c>
      <c r="BD46" s="67">
        <v>0</v>
      </c>
      <c r="BE46" s="67">
        <v>20117.458537152896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55">
        <f t="shared" si="0"/>
        <v>11740401.942715447</v>
      </c>
      <c r="BR46" s="68">
        <v>0</v>
      </c>
      <c r="BS46" s="69">
        <v>806754.02211314905</v>
      </c>
      <c r="BT46" s="69"/>
      <c r="BU46" s="67"/>
      <c r="BV46" s="55">
        <f t="shared" si="1"/>
        <v>806754.02211314905</v>
      </c>
      <c r="BW46" s="59">
        <f t="shared" si="2"/>
        <v>12547155.964828596</v>
      </c>
      <c r="BX46" s="68">
        <v>0</v>
      </c>
      <c r="BY46" s="70">
        <v>1507138.7912940541</v>
      </c>
      <c r="BZ46" s="61">
        <f t="shared" si="3"/>
        <v>14054294.756122649</v>
      </c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</row>
    <row r="47" spans="1:116" customFormat="1" ht="15" x14ac:dyDescent="0.25">
      <c r="A47" s="63">
        <f t="shared" si="4"/>
        <v>40</v>
      </c>
      <c r="B47" s="64" t="s">
        <v>269</v>
      </c>
      <c r="C47" s="65" t="s">
        <v>328</v>
      </c>
      <c r="D47" s="66">
        <v>1276.0013911980111</v>
      </c>
      <c r="E47" s="67">
        <v>0</v>
      </c>
      <c r="F47" s="67">
        <v>0</v>
      </c>
      <c r="G47" s="67">
        <v>4047.6992828590633</v>
      </c>
      <c r="H47" s="67">
        <v>2106.7129605590694</v>
      </c>
      <c r="I47" s="67">
        <v>3808.9045214723269</v>
      </c>
      <c r="J47" s="67">
        <v>0</v>
      </c>
      <c r="K47" s="67">
        <v>108.4582860550165</v>
      </c>
      <c r="L47" s="67">
        <v>153.22476316296988</v>
      </c>
      <c r="M47" s="67">
        <v>0</v>
      </c>
      <c r="N47" s="67">
        <v>0</v>
      </c>
      <c r="O47" s="67">
        <v>61516.505227264381</v>
      </c>
      <c r="P47" s="67">
        <v>0</v>
      </c>
      <c r="Q47" s="67">
        <v>1292.3763081771961</v>
      </c>
      <c r="R47" s="67">
        <v>0</v>
      </c>
      <c r="S47" s="67">
        <v>17655.072682421942</v>
      </c>
      <c r="T47" s="67">
        <v>89609.521615279911</v>
      </c>
      <c r="U47" s="67">
        <v>7837.2902191772973</v>
      </c>
      <c r="V47" s="67">
        <v>4329.9385312119448</v>
      </c>
      <c r="W47" s="67">
        <v>0</v>
      </c>
      <c r="X47" s="67">
        <v>0</v>
      </c>
      <c r="Y47" s="67">
        <v>0</v>
      </c>
      <c r="Z47" s="67">
        <v>3042.2033873579362</v>
      </c>
      <c r="AA47" s="67">
        <v>41684.175439345927</v>
      </c>
      <c r="AB47" s="67">
        <v>7953.112382659755</v>
      </c>
      <c r="AC47" s="67">
        <v>0</v>
      </c>
      <c r="AD47" s="67">
        <v>14239.072581246182</v>
      </c>
      <c r="AE47" s="67">
        <v>386.88919112408422</v>
      </c>
      <c r="AF47" s="67">
        <v>43243.340940499722</v>
      </c>
      <c r="AG47" s="67">
        <v>19897.261093728903</v>
      </c>
      <c r="AH47" s="67">
        <v>11964.796616657837</v>
      </c>
      <c r="AI47" s="67">
        <v>0</v>
      </c>
      <c r="AJ47" s="67">
        <v>75056.357593039109</v>
      </c>
      <c r="AK47" s="67">
        <v>19711.372027299869</v>
      </c>
      <c r="AL47" s="67">
        <v>0</v>
      </c>
      <c r="AM47" s="67">
        <v>3019.1293964029851</v>
      </c>
      <c r="AN47" s="67">
        <v>5533.3043541737343</v>
      </c>
      <c r="AO47" s="67">
        <v>7189.9188218607815</v>
      </c>
      <c r="AP47" s="67">
        <v>33592.718635137004</v>
      </c>
      <c r="AQ47" s="67">
        <v>3167759.5385619183</v>
      </c>
      <c r="AR47" s="67">
        <v>57758.583763540708</v>
      </c>
      <c r="AS47" s="67">
        <v>27592.836564444769</v>
      </c>
      <c r="AT47" s="67">
        <v>105561.83605846576</v>
      </c>
      <c r="AU47" s="67">
        <v>62127.295657483453</v>
      </c>
      <c r="AV47" s="67">
        <v>0</v>
      </c>
      <c r="AW47" s="67">
        <v>37909.042927468457</v>
      </c>
      <c r="AX47" s="67">
        <v>25495.764178247169</v>
      </c>
      <c r="AY47" s="67">
        <v>117906.51773944392</v>
      </c>
      <c r="AZ47" s="67">
        <v>5702.7090096495349</v>
      </c>
      <c r="BA47" s="67">
        <v>0</v>
      </c>
      <c r="BB47" s="67">
        <v>0</v>
      </c>
      <c r="BC47" s="67">
        <v>1341.3547545295673</v>
      </c>
      <c r="BD47" s="67">
        <v>0</v>
      </c>
      <c r="BE47" s="67">
        <v>2270.0312261103072</v>
      </c>
      <c r="BF47" s="67">
        <v>71113.44226114772</v>
      </c>
      <c r="BG47" s="67">
        <v>7184.0321358329829</v>
      </c>
      <c r="BH47" s="67">
        <v>8921.955913830363</v>
      </c>
      <c r="BI47" s="67">
        <v>0</v>
      </c>
      <c r="BJ47" s="67">
        <v>17187.966892908553</v>
      </c>
      <c r="BK47" s="67">
        <v>0.51348944083923198</v>
      </c>
      <c r="BL47" s="67">
        <v>36.567785162808306</v>
      </c>
      <c r="BM47" s="67">
        <v>51870.741606058393</v>
      </c>
      <c r="BN47" s="67">
        <v>0</v>
      </c>
      <c r="BO47" s="67">
        <v>0</v>
      </c>
      <c r="BP47" s="67">
        <v>0</v>
      </c>
      <c r="BQ47" s="55">
        <f t="shared" si="0"/>
        <v>4247996.0887750573</v>
      </c>
      <c r="BR47" s="68">
        <v>0</v>
      </c>
      <c r="BS47" s="69">
        <v>1312190.2769310256</v>
      </c>
      <c r="BT47" s="69"/>
      <c r="BU47" s="67"/>
      <c r="BV47" s="55">
        <f t="shared" si="1"/>
        <v>1312190.2769310256</v>
      </c>
      <c r="BW47" s="59">
        <f t="shared" si="2"/>
        <v>5560186.3657060824</v>
      </c>
      <c r="BX47" s="68">
        <v>0</v>
      </c>
      <c r="BY47" s="70">
        <v>4130.7348017574486</v>
      </c>
      <c r="BZ47" s="61">
        <f t="shared" si="3"/>
        <v>5564317.1005078396</v>
      </c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</row>
    <row r="48" spans="1:116" customFormat="1" ht="15" x14ac:dyDescent="0.25">
      <c r="A48" s="63">
        <f t="shared" si="4"/>
        <v>41</v>
      </c>
      <c r="B48" s="64" t="s">
        <v>270</v>
      </c>
      <c r="C48" s="65" t="s">
        <v>329</v>
      </c>
      <c r="D48" s="66">
        <v>0</v>
      </c>
      <c r="E48" s="67">
        <v>0</v>
      </c>
      <c r="F48" s="67">
        <v>0</v>
      </c>
      <c r="G48" s="67">
        <v>0</v>
      </c>
      <c r="H48" s="67">
        <v>26.005573341358936</v>
      </c>
      <c r="I48" s="67">
        <v>0</v>
      </c>
      <c r="J48" s="67">
        <v>0</v>
      </c>
      <c r="K48" s="67">
        <v>231.25762687303069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2699.089870659534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396.58817843758925</v>
      </c>
      <c r="AE48" s="67">
        <v>166.36726986212895</v>
      </c>
      <c r="AF48" s="67">
        <v>3788.302691104248</v>
      </c>
      <c r="AG48" s="67">
        <v>54.912915210311873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97.226261561024444</v>
      </c>
      <c r="AO48" s="67">
        <v>0</v>
      </c>
      <c r="AP48" s="67">
        <v>0</v>
      </c>
      <c r="AQ48" s="67">
        <v>2.1118059939228448</v>
      </c>
      <c r="AR48" s="67">
        <v>17005404.233041987</v>
      </c>
      <c r="AS48" s="67">
        <v>0</v>
      </c>
      <c r="AT48" s="67">
        <v>18706.153763945338</v>
      </c>
      <c r="AU48" s="67">
        <v>0</v>
      </c>
      <c r="AV48" s="67">
        <v>0</v>
      </c>
      <c r="AW48" s="67">
        <v>13047.295328552585</v>
      </c>
      <c r="AX48" s="67">
        <v>266.02341514309097</v>
      </c>
      <c r="AY48" s="67">
        <v>0</v>
      </c>
      <c r="AZ48" s="67">
        <v>0</v>
      </c>
      <c r="BA48" s="67">
        <v>0</v>
      </c>
      <c r="BB48" s="67">
        <v>35350.590197338759</v>
      </c>
      <c r="BC48" s="67">
        <v>0</v>
      </c>
      <c r="BD48" s="67">
        <v>0</v>
      </c>
      <c r="BE48" s="67">
        <v>2050.4717051626303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55">
        <f t="shared" si="0"/>
        <v>17082286.629645176</v>
      </c>
      <c r="BR48" s="68">
        <v>0</v>
      </c>
      <c r="BS48" s="69">
        <v>2105282.4002761273</v>
      </c>
      <c r="BT48" s="69"/>
      <c r="BU48" s="67"/>
      <c r="BV48" s="55">
        <f t="shared" si="1"/>
        <v>2105282.4002761273</v>
      </c>
      <c r="BW48" s="59">
        <f t="shared" si="2"/>
        <v>19187569.029921304</v>
      </c>
      <c r="BX48" s="68">
        <v>0</v>
      </c>
      <c r="BY48" s="70">
        <v>-32.911437765382836</v>
      </c>
      <c r="BZ48" s="61">
        <f t="shared" si="3"/>
        <v>19187536.11848354</v>
      </c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</row>
    <row r="49" spans="1:116" customFormat="1" ht="15" x14ac:dyDescent="0.25">
      <c r="A49" s="63">
        <f t="shared" si="4"/>
        <v>42</v>
      </c>
      <c r="B49" s="64" t="s">
        <v>271</v>
      </c>
      <c r="C49" s="65" t="s">
        <v>330</v>
      </c>
      <c r="D49" s="66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9.2047325435991851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8755.29877040479</v>
      </c>
      <c r="AF49" s="67">
        <v>356.1100055667452</v>
      </c>
      <c r="AG49" s="67">
        <v>0</v>
      </c>
      <c r="AH49" s="67">
        <v>0</v>
      </c>
      <c r="AI49" s="67">
        <v>169.35217459374414</v>
      </c>
      <c r="AJ49" s="67">
        <v>1710.6279894218496</v>
      </c>
      <c r="AK49" s="67">
        <v>767.15366912204956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1730.7733562160749</v>
      </c>
      <c r="AS49" s="67">
        <v>5387314.798275115</v>
      </c>
      <c r="AT49" s="67">
        <v>2261.7241815800858</v>
      </c>
      <c r="AU49" s="67">
        <v>15.511032271019873</v>
      </c>
      <c r="AV49" s="67">
        <v>0</v>
      </c>
      <c r="AW49" s="67">
        <v>0</v>
      </c>
      <c r="AX49" s="67">
        <v>0</v>
      </c>
      <c r="AY49" s="67">
        <v>0</v>
      </c>
      <c r="AZ49" s="67">
        <v>0</v>
      </c>
      <c r="BA49" s="67">
        <v>0</v>
      </c>
      <c r="BB49" s="67">
        <v>645.36013455888076</v>
      </c>
      <c r="BC49" s="67">
        <v>0</v>
      </c>
      <c r="BD49" s="67">
        <v>0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67">
        <v>17.415927624216902</v>
      </c>
      <c r="BM49" s="67">
        <v>0</v>
      </c>
      <c r="BN49" s="67">
        <v>0</v>
      </c>
      <c r="BO49" s="67">
        <v>0</v>
      </c>
      <c r="BP49" s="67">
        <v>0</v>
      </c>
      <c r="BQ49" s="55">
        <f t="shared" si="0"/>
        <v>5403753.330249018</v>
      </c>
      <c r="BR49" s="68">
        <v>0</v>
      </c>
      <c r="BS49" s="69">
        <v>63719.527850971608</v>
      </c>
      <c r="BT49" s="69"/>
      <c r="BU49" s="67"/>
      <c r="BV49" s="55">
        <f t="shared" si="1"/>
        <v>63719.527850971608</v>
      </c>
      <c r="BW49" s="59">
        <f t="shared" si="2"/>
        <v>5467472.8580999896</v>
      </c>
      <c r="BX49" s="68">
        <v>0</v>
      </c>
      <c r="BY49" s="70">
        <v>376526.16191886063</v>
      </c>
      <c r="BZ49" s="61">
        <f t="shared" si="3"/>
        <v>5843999.0200188505</v>
      </c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</row>
    <row r="50" spans="1:116" customFormat="1" ht="15" x14ac:dyDescent="0.25">
      <c r="A50" s="63">
        <f t="shared" si="4"/>
        <v>43</v>
      </c>
      <c r="B50" s="64" t="s">
        <v>272</v>
      </c>
      <c r="C50" s="71" t="s">
        <v>331</v>
      </c>
      <c r="D50" s="66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1861.3252509022207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3557.21528317413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2577522.8316688701</v>
      </c>
      <c r="AU50" s="67">
        <v>0</v>
      </c>
      <c r="AV50" s="67">
        <v>0</v>
      </c>
      <c r="AW50" s="67">
        <v>0</v>
      </c>
      <c r="AX50" s="67">
        <v>0</v>
      </c>
      <c r="AY50" s="67">
        <v>0</v>
      </c>
      <c r="AZ50" s="67">
        <v>0</v>
      </c>
      <c r="BA50" s="67">
        <v>0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7760.4329546745221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55">
        <f t="shared" si="0"/>
        <v>2590701.8051576209</v>
      </c>
      <c r="BR50" s="68">
        <v>0</v>
      </c>
      <c r="BS50" s="69">
        <v>21527.696780322862</v>
      </c>
      <c r="BT50" s="69"/>
      <c r="BU50" s="67"/>
      <c r="BV50" s="55">
        <f t="shared" si="1"/>
        <v>21527.696780322862</v>
      </c>
      <c r="BW50" s="59">
        <f t="shared" si="2"/>
        <v>2612229.501937944</v>
      </c>
      <c r="BX50" s="68">
        <v>0</v>
      </c>
      <c r="BY50" s="70">
        <v>-399.76234553985375</v>
      </c>
      <c r="BZ50" s="61">
        <f t="shared" si="3"/>
        <v>2611829.7395924041</v>
      </c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</row>
    <row r="51" spans="1:116" customFormat="1" ht="15" x14ac:dyDescent="0.25">
      <c r="A51" s="63">
        <f t="shared" si="4"/>
        <v>44</v>
      </c>
      <c r="B51" s="64" t="s">
        <v>273</v>
      </c>
      <c r="C51" s="65" t="s">
        <v>332</v>
      </c>
      <c r="D51" s="66">
        <v>43145.01369693454</v>
      </c>
      <c r="E51" s="67">
        <v>755.69627888228274</v>
      </c>
      <c r="F51" s="67">
        <v>7295.8911152319833</v>
      </c>
      <c r="G51" s="67">
        <v>7010.4816161725967</v>
      </c>
      <c r="H51" s="67">
        <v>190650.95084267811</v>
      </c>
      <c r="I51" s="67">
        <v>21959.603921757294</v>
      </c>
      <c r="J51" s="67">
        <v>16754.990546017423</v>
      </c>
      <c r="K51" s="67">
        <v>3376.2603544654557</v>
      </c>
      <c r="L51" s="67">
        <v>5503.7833672527167</v>
      </c>
      <c r="M51" s="67">
        <v>56993.452479155567</v>
      </c>
      <c r="N51" s="67">
        <v>19468.243589197849</v>
      </c>
      <c r="O51" s="67">
        <v>25287.370644023333</v>
      </c>
      <c r="P51" s="67">
        <v>40701.090728664662</v>
      </c>
      <c r="Q51" s="67">
        <v>37340.253761768312</v>
      </c>
      <c r="R51" s="67">
        <v>6840.1434906453196</v>
      </c>
      <c r="S51" s="67">
        <v>51939.263055424097</v>
      </c>
      <c r="T51" s="67">
        <v>14463.559079330125</v>
      </c>
      <c r="U51" s="67">
        <v>8752.2180536006454</v>
      </c>
      <c r="V51" s="67">
        <v>37183.541571803224</v>
      </c>
      <c r="W51" s="67">
        <v>4009.6167474638455</v>
      </c>
      <c r="X51" s="67">
        <v>2159.6477214470679</v>
      </c>
      <c r="Y51" s="67">
        <v>25524.757030396708</v>
      </c>
      <c r="Z51" s="67">
        <v>6773.6250812544786</v>
      </c>
      <c r="AA51" s="67">
        <v>83444.318321941581</v>
      </c>
      <c r="AB51" s="67">
        <v>11293.265670328579</v>
      </c>
      <c r="AC51" s="67">
        <v>79779.297834891229</v>
      </c>
      <c r="AD51" s="67">
        <v>516714.47884826607</v>
      </c>
      <c r="AE51" s="67">
        <v>124084.57345355219</v>
      </c>
      <c r="AF51" s="67">
        <v>532119.66412677302</v>
      </c>
      <c r="AG51" s="67">
        <v>653376.20429997193</v>
      </c>
      <c r="AH51" s="67">
        <v>111345.85370023687</v>
      </c>
      <c r="AI51" s="67">
        <v>6544.28490818107</v>
      </c>
      <c r="AJ51" s="67">
        <v>1699.0929599332615</v>
      </c>
      <c r="AK51" s="67">
        <v>109795.9450270798</v>
      </c>
      <c r="AL51" s="67">
        <v>10062.846625154623</v>
      </c>
      <c r="AM51" s="67">
        <v>369778.54814107547</v>
      </c>
      <c r="AN51" s="67">
        <v>14699.409681583062</v>
      </c>
      <c r="AO51" s="67">
        <v>32121.710562529741</v>
      </c>
      <c r="AP51" s="67">
        <v>96697.203922336514</v>
      </c>
      <c r="AQ51" s="67">
        <v>18065.073721303645</v>
      </c>
      <c r="AR51" s="67">
        <v>41415.885619293069</v>
      </c>
      <c r="AS51" s="67">
        <v>0</v>
      </c>
      <c r="AT51" s="67">
        <v>18754.325991416048</v>
      </c>
      <c r="AU51" s="67">
        <v>6742808.6727173999</v>
      </c>
      <c r="AV51" s="67">
        <v>0</v>
      </c>
      <c r="AW51" s="67">
        <v>192652.56362300232</v>
      </c>
      <c r="AX51" s="67">
        <v>105128.07867283819</v>
      </c>
      <c r="AY51" s="67">
        <v>8451.8356851791414</v>
      </c>
      <c r="AZ51" s="67">
        <v>18405.309361160413</v>
      </c>
      <c r="BA51" s="67">
        <v>7685.2752324074136</v>
      </c>
      <c r="BB51" s="67">
        <v>145424.9554528404</v>
      </c>
      <c r="BC51" s="67">
        <v>236.90904235641904</v>
      </c>
      <c r="BD51" s="67">
        <v>25514.325821711675</v>
      </c>
      <c r="BE51" s="67">
        <v>18826.087746818303</v>
      </c>
      <c r="BF51" s="67">
        <v>10447.181493479035</v>
      </c>
      <c r="BG51" s="67">
        <v>1703.6825144176453</v>
      </c>
      <c r="BH51" s="67">
        <v>3936.875369534212</v>
      </c>
      <c r="BI51" s="67">
        <v>1917.7083245713536</v>
      </c>
      <c r="BJ51" s="67">
        <v>31923.871102913345</v>
      </c>
      <c r="BK51" s="67">
        <v>39959.805765930963</v>
      </c>
      <c r="BL51" s="67">
        <v>364.46040600566192</v>
      </c>
      <c r="BM51" s="67">
        <v>17810.402659004387</v>
      </c>
      <c r="BN51" s="67">
        <v>8269.2243733488122</v>
      </c>
      <c r="BO51" s="67">
        <v>-0.36550576738981083</v>
      </c>
      <c r="BP51" s="67">
        <v>0</v>
      </c>
      <c r="BQ51" s="55">
        <f t="shared" si="0"/>
        <v>10847148.298048565</v>
      </c>
      <c r="BR51" s="68">
        <v>0</v>
      </c>
      <c r="BS51" s="69">
        <v>0</v>
      </c>
      <c r="BT51" s="69"/>
      <c r="BU51" s="67"/>
      <c r="BV51" s="55">
        <f t="shared" si="1"/>
        <v>0</v>
      </c>
      <c r="BW51" s="59">
        <f t="shared" si="2"/>
        <v>10847148.298048565</v>
      </c>
      <c r="BX51" s="68">
        <v>0</v>
      </c>
      <c r="BY51" s="70">
        <v>-200019.30655021453</v>
      </c>
      <c r="BZ51" s="61">
        <f t="shared" si="3"/>
        <v>10647128.991498351</v>
      </c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</row>
    <row r="52" spans="1:116" customFormat="1" ht="15" x14ac:dyDescent="0.25">
      <c r="A52" s="63">
        <f t="shared" si="4"/>
        <v>45</v>
      </c>
      <c r="B52" s="64" t="s">
        <v>274</v>
      </c>
      <c r="C52" s="65" t="s">
        <v>53</v>
      </c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>
        <v>23222600</v>
      </c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55">
        <f t="shared" si="0"/>
        <v>23222600</v>
      </c>
      <c r="BR52" s="68"/>
      <c r="BS52" s="69"/>
      <c r="BT52" s="69"/>
      <c r="BU52" s="67"/>
      <c r="BV52" s="55">
        <f t="shared" si="1"/>
        <v>0</v>
      </c>
      <c r="BW52" s="59">
        <f t="shared" si="2"/>
        <v>23222600</v>
      </c>
      <c r="BX52" s="68"/>
      <c r="BY52" s="70">
        <v>0</v>
      </c>
      <c r="BZ52" s="61">
        <f t="shared" si="3"/>
        <v>23222600</v>
      </c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</row>
    <row r="53" spans="1:116" customFormat="1" ht="15" x14ac:dyDescent="0.25">
      <c r="A53" s="63">
        <f t="shared" si="4"/>
        <v>46</v>
      </c>
      <c r="B53" s="64" t="s">
        <v>275</v>
      </c>
      <c r="C53" s="65" t="s">
        <v>333</v>
      </c>
      <c r="D53" s="66">
        <v>840.14404433412619</v>
      </c>
      <c r="E53" s="67">
        <v>0</v>
      </c>
      <c r="F53" s="67">
        <v>0</v>
      </c>
      <c r="G53" s="67">
        <v>63.904978660126567</v>
      </c>
      <c r="H53" s="67">
        <v>55925.440236779039</v>
      </c>
      <c r="I53" s="67">
        <v>0</v>
      </c>
      <c r="J53" s="67">
        <v>0</v>
      </c>
      <c r="K53" s="67">
        <v>0</v>
      </c>
      <c r="L53" s="67">
        <v>447.60049785271951</v>
      </c>
      <c r="M53" s="67">
        <v>0</v>
      </c>
      <c r="N53" s="67">
        <v>9.2482298855550322</v>
      </c>
      <c r="O53" s="67">
        <v>0</v>
      </c>
      <c r="P53" s="67">
        <v>0</v>
      </c>
      <c r="Q53" s="67">
        <v>6389.2067204428276</v>
      </c>
      <c r="R53" s="67">
        <v>0</v>
      </c>
      <c r="S53" s="67">
        <v>1.5696864058180744</v>
      </c>
      <c r="T53" s="67">
        <v>41.880867118673045</v>
      </c>
      <c r="U53" s="67">
        <v>2016.9905785626445</v>
      </c>
      <c r="V53" s="67">
        <v>1432.0920177799567</v>
      </c>
      <c r="W53" s="67">
        <v>0</v>
      </c>
      <c r="X53" s="67">
        <v>0</v>
      </c>
      <c r="Y53" s="67">
        <v>0</v>
      </c>
      <c r="Z53" s="67">
        <v>410.87889841614816</v>
      </c>
      <c r="AA53" s="67">
        <v>5133.6873919746331</v>
      </c>
      <c r="AB53" s="67">
        <v>0</v>
      </c>
      <c r="AC53" s="67">
        <v>0</v>
      </c>
      <c r="AD53" s="67">
        <v>28840.057429414788</v>
      </c>
      <c r="AE53" s="67">
        <v>2630.57639321339</v>
      </c>
      <c r="AF53" s="67">
        <v>166101.81301484301</v>
      </c>
      <c r="AG53" s="67">
        <v>35138.015569858413</v>
      </c>
      <c r="AH53" s="67">
        <v>0</v>
      </c>
      <c r="AI53" s="67">
        <v>1992.6263733785038</v>
      </c>
      <c r="AJ53" s="67">
        <v>240.85656011674811</v>
      </c>
      <c r="AK53" s="67">
        <v>8002.0589707049103</v>
      </c>
      <c r="AL53" s="67">
        <v>0</v>
      </c>
      <c r="AM53" s="67">
        <v>4997.1032395981647</v>
      </c>
      <c r="AN53" s="67">
        <v>5239.2113288278169</v>
      </c>
      <c r="AO53" s="67">
        <v>658.95969241438343</v>
      </c>
      <c r="AP53" s="67">
        <v>5850.3039725137805</v>
      </c>
      <c r="AQ53" s="67">
        <v>15887.492364415533</v>
      </c>
      <c r="AR53" s="67">
        <v>13314.422204027218</v>
      </c>
      <c r="AS53" s="67">
        <v>912.99198988139642</v>
      </c>
      <c r="AT53" s="67">
        <v>8629.04063394074</v>
      </c>
      <c r="AU53" s="67">
        <v>3310.5659810965699</v>
      </c>
      <c r="AV53" s="67">
        <v>0</v>
      </c>
      <c r="AW53" s="67">
        <v>7884804.5545275398</v>
      </c>
      <c r="AX53" s="67">
        <v>14095.682960435972</v>
      </c>
      <c r="AY53" s="67">
        <v>6713.1725902429471</v>
      </c>
      <c r="AZ53" s="67">
        <v>34857.395347982005</v>
      </c>
      <c r="BA53" s="67">
        <v>26590.620700505413</v>
      </c>
      <c r="BB53" s="67">
        <v>33.61587469478566</v>
      </c>
      <c r="BC53" s="67">
        <v>3143.4337749796341</v>
      </c>
      <c r="BD53" s="67">
        <v>0</v>
      </c>
      <c r="BE53" s="67">
        <v>5551.0845282443288</v>
      </c>
      <c r="BF53" s="67">
        <v>0</v>
      </c>
      <c r="BG53" s="67">
        <v>19.184233112858603</v>
      </c>
      <c r="BH53" s="67">
        <v>0</v>
      </c>
      <c r="BI53" s="67">
        <v>0</v>
      </c>
      <c r="BJ53" s="67">
        <v>5.0947645371597181</v>
      </c>
      <c r="BK53" s="67">
        <v>184.28473831429784</v>
      </c>
      <c r="BL53" s="67">
        <v>1139.4863101950559</v>
      </c>
      <c r="BM53" s="67">
        <v>16371.873652692711</v>
      </c>
      <c r="BN53" s="67">
        <v>0</v>
      </c>
      <c r="BO53" s="67">
        <v>0</v>
      </c>
      <c r="BP53" s="67">
        <v>0</v>
      </c>
      <c r="BQ53" s="55">
        <f t="shared" si="0"/>
        <v>8367968.2238699347</v>
      </c>
      <c r="BR53" s="68">
        <v>0</v>
      </c>
      <c r="BS53" s="69">
        <v>1362949.9008123078</v>
      </c>
      <c r="BT53" s="69"/>
      <c r="BU53" s="67"/>
      <c r="BV53" s="55">
        <f t="shared" si="1"/>
        <v>1362949.9008123078</v>
      </c>
      <c r="BW53" s="59">
        <f t="shared" si="2"/>
        <v>9730918.1246822421</v>
      </c>
      <c r="BX53" s="68">
        <v>0</v>
      </c>
      <c r="BY53" s="70">
        <v>-48964.636673818015</v>
      </c>
      <c r="BZ53" s="61">
        <f t="shared" si="3"/>
        <v>9681953.4880084246</v>
      </c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</row>
    <row r="54" spans="1:116" customFormat="1" ht="15" x14ac:dyDescent="0.25">
      <c r="A54" s="63">
        <f t="shared" si="4"/>
        <v>47</v>
      </c>
      <c r="B54" s="64" t="s">
        <v>276</v>
      </c>
      <c r="C54" s="65" t="s">
        <v>334</v>
      </c>
      <c r="D54" s="66">
        <v>3.9284241277269754</v>
      </c>
      <c r="E54" s="67">
        <v>0</v>
      </c>
      <c r="F54" s="67">
        <v>0</v>
      </c>
      <c r="G54" s="67">
        <v>5184.9909441734935</v>
      </c>
      <c r="H54" s="67">
        <v>1791.2812979360378</v>
      </c>
      <c r="I54" s="67">
        <v>10745.270361967901</v>
      </c>
      <c r="J54" s="67">
        <v>1168.82593934889</v>
      </c>
      <c r="K54" s="67">
        <v>81.285806985997255</v>
      </c>
      <c r="L54" s="67">
        <v>0</v>
      </c>
      <c r="M54" s="67">
        <v>0</v>
      </c>
      <c r="N54" s="67">
        <v>824.62889359376538</v>
      </c>
      <c r="O54" s="67">
        <v>0</v>
      </c>
      <c r="P54" s="67">
        <v>240.90760491163144</v>
      </c>
      <c r="Q54" s="67">
        <v>2730.448823499245</v>
      </c>
      <c r="R54" s="67">
        <v>0</v>
      </c>
      <c r="S54" s="67">
        <v>44156.462759281152</v>
      </c>
      <c r="T54" s="67">
        <v>578441.03736406425</v>
      </c>
      <c r="U54" s="67">
        <v>16520.078841833838</v>
      </c>
      <c r="V54" s="67">
        <v>163123.04624429534</v>
      </c>
      <c r="W54" s="67">
        <v>3915.3620667319074</v>
      </c>
      <c r="X54" s="67">
        <v>16404.68792575027</v>
      </c>
      <c r="Y54" s="67">
        <v>82.741898312675843</v>
      </c>
      <c r="Z54" s="67">
        <v>248675.63733807195</v>
      </c>
      <c r="AA54" s="67">
        <v>4963.8290663370026</v>
      </c>
      <c r="AB54" s="67">
        <v>0</v>
      </c>
      <c r="AC54" s="67">
        <v>0</v>
      </c>
      <c r="AD54" s="67">
        <v>21413.339741126845</v>
      </c>
      <c r="AE54" s="67">
        <v>192.79781095438304</v>
      </c>
      <c r="AF54" s="67">
        <v>88253.056689238612</v>
      </c>
      <c r="AG54" s="67">
        <v>257.90265137473898</v>
      </c>
      <c r="AH54" s="67">
        <v>0</v>
      </c>
      <c r="AI54" s="67">
        <v>921.79502980857842</v>
      </c>
      <c r="AJ54" s="67">
        <v>0</v>
      </c>
      <c r="AK54" s="67">
        <v>71.221615359174493</v>
      </c>
      <c r="AL54" s="67">
        <v>0</v>
      </c>
      <c r="AM54" s="67">
        <v>0</v>
      </c>
      <c r="AN54" s="67">
        <v>741.46920973565068</v>
      </c>
      <c r="AO54" s="67">
        <v>365.1688738044312</v>
      </c>
      <c r="AP54" s="67">
        <v>57791.014606056793</v>
      </c>
      <c r="AQ54" s="67">
        <v>9847.8665562262868</v>
      </c>
      <c r="AR54" s="67">
        <v>0</v>
      </c>
      <c r="AS54" s="67">
        <v>0</v>
      </c>
      <c r="AT54" s="67">
        <v>0</v>
      </c>
      <c r="AU54" s="67">
        <v>649.7988434933194</v>
      </c>
      <c r="AV54" s="67">
        <v>0</v>
      </c>
      <c r="AW54" s="67">
        <v>12700.325658195348</v>
      </c>
      <c r="AX54" s="67">
        <v>7383608.310728929</v>
      </c>
      <c r="AY54" s="67">
        <v>147198.63191064901</v>
      </c>
      <c r="AZ54" s="67">
        <v>2050.379266885112</v>
      </c>
      <c r="BA54" s="67">
        <v>364.84711676228738</v>
      </c>
      <c r="BB54" s="67">
        <v>0</v>
      </c>
      <c r="BC54" s="67">
        <v>0</v>
      </c>
      <c r="BD54" s="67">
        <v>0</v>
      </c>
      <c r="BE54" s="67">
        <v>2440.3614449252814</v>
      </c>
      <c r="BF54" s="67">
        <v>19.189215812318398</v>
      </c>
      <c r="BG54" s="67">
        <v>10775.888812125508</v>
      </c>
      <c r="BH54" s="67">
        <v>0</v>
      </c>
      <c r="BI54" s="67">
        <v>0</v>
      </c>
      <c r="BJ54" s="67">
        <v>9.268689819286605</v>
      </c>
      <c r="BK54" s="67">
        <v>0</v>
      </c>
      <c r="BL54" s="67">
        <v>1735.3807582315899</v>
      </c>
      <c r="BM54" s="67">
        <v>666.84490208715079</v>
      </c>
      <c r="BN54" s="67">
        <v>0</v>
      </c>
      <c r="BO54" s="67">
        <v>0</v>
      </c>
      <c r="BP54" s="67">
        <v>0</v>
      </c>
      <c r="BQ54" s="55">
        <f t="shared" si="0"/>
        <v>8841129.311732823</v>
      </c>
      <c r="BR54" s="68">
        <v>0</v>
      </c>
      <c r="BS54" s="69">
        <v>600475.5505955969</v>
      </c>
      <c r="BT54" s="69"/>
      <c r="BU54" s="67"/>
      <c r="BV54" s="55">
        <f t="shared" si="1"/>
        <v>600475.5505955969</v>
      </c>
      <c r="BW54" s="59">
        <f t="shared" si="2"/>
        <v>9441604.8623284195</v>
      </c>
      <c r="BX54" s="68">
        <v>0</v>
      </c>
      <c r="BY54" s="70">
        <v>-60022.968634178716</v>
      </c>
      <c r="BZ54" s="61">
        <f t="shared" si="3"/>
        <v>9381581.8936942406</v>
      </c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</row>
    <row r="55" spans="1:116" customFormat="1" ht="15" x14ac:dyDescent="0.25">
      <c r="A55" s="63">
        <f t="shared" si="4"/>
        <v>48</v>
      </c>
      <c r="B55" s="64" t="s">
        <v>277</v>
      </c>
      <c r="C55" s="65" t="s">
        <v>335</v>
      </c>
      <c r="D55" s="66">
        <v>10972.256434009649</v>
      </c>
      <c r="E55" s="67">
        <v>34.831003336902292</v>
      </c>
      <c r="F55" s="67">
        <v>1605.3327790644148</v>
      </c>
      <c r="G55" s="67">
        <v>542.12829767860421</v>
      </c>
      <c r="H55" s="67">
        <v>63279.735458058087</v>
      </c>
      <c r="I55" s="67">
        <v>531.40023398228266</v>
      </c>
      <c r="J55" s="67">
        <v>0</v>
      </c>
      <c r="K55" s="67">
        <v>0</v>
      </c>
      <c r="L55" s="67">
        <v>6116.7400379954152</v>
      </c>
      <c r="M55" s="67">
        <v>304.23050421994395</v>
      </c>
      <c r="N55" s="67">
        <v>17361.775267776986</v>
      </c>
      <c r="O55" s="67">
        <v>397484.29420260014</v>
      </c>
      <c r="P55" s="67">
        <v>126166.44290684308</v>
      </c>
      <c r="Q55" s="67">
        <v>1765.9033768324744</v>
      </c>
      <c r="R55" s="67">
        <v>1193.0092434624696</v>
      </c>
      <c r="S55" s="67">
        <v>5057.5196387806691</v>
      </c>
      <c r="T55" s="67">
        <v>107393.21312153197</v>
      </c>
      <c r="U55" s="67">
        <v>13596.048609512265</v>
      </c>
      <c r="V55" s="67">
        <v>12212.840653581761</v>
      </c>
      <c r="W55" s="67">
        <v>6425.4079503019384</v>
      </c>
      <c r="X55" s="67">
        <v>7831.8242762376485</v>
      </c>
      <c r="Y55" s="67">
        <v>423.6577615994936</v>
      </c>
      <c r="Z55" s="67">
        <v>0</v>
      </c>
      <c r="AA55" s="67">
        <v>0</v>
      </c>
      <c r="AB55" s="67">
        <v>0</v>
      </c>
      <c r="AC55" s="67">
        <v>0</v>
      </c>
      <c r="AD55" s="67">
        <v>1025.6310856569592</v>
      </c>
      <c r="AE55" s="67">
        <v>0</v>
      </c>
      <c r="AF55" s="67">
        <v>24711.75668608072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57.655595799770666</v>
      </c>
      <c r="AP55" s="67">
        <v>11907.727802743362</v>
      </c>
      <c r="AQ55" s="67">
        <v>33704.456621460078</v>
      </c>
      <c r="AR55" s="67">
        <v>15572.171363518886</v>
      </c>
      <c r="AS55" s="67">
        <v>0</v>
      </c>
      <c r="AT55" s="67">
        <v>22279.385368225474</v>
      </c>
      <c r="AU55" s="67">
        <v>63.152663904666674</v>
      </c>
      <c r="AV55" s="67">
        <v>0</v>
      </c>
      <c r="AW55" s="67">
        <v>47010.124705912458</v>
      </c>
      <c r="AX55" s="67">
        <v>6482.0008006105754</v>
      </c>
      <c r="AY55" s="67">
        <v>1564785.7781159589</v>
      </c>
      <c r="AZ55" s="67">
        <v>23846.070853252488</v>
      </c>
      <c r="BA55" s="67">
        <v>31569.141662553651</v>
      </c>
      <c r="BB55" s="67">
        <v>0</v>
      </c>
      <c r="BC55" s="67">
        <v>1358.0274648949187</v>
      </c>
      <c r="BD55" s="67">
        <v>0</v>
      </c>
      <c r="BE55" s="67">
        <v>14117.879950357821</v>
      </c>
      <c r="BF55" s="67">
        <v>2733.3639401466698</v>
      </c>
      <c r="BG55" s="67">
        <v>494916.68032235914</v>
      </c>
      <c r="BH55" s="67">
        <v>9484.8401211029031</v>
      </c>
      <c r="BI55" s="67">
        <v>0</v>
      </c>
      <c r="BJ55" s="67">
        <v>4746.4566399844061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55">
        <f t="shared" si="0"/>
        <v>3090670.8935219301</v>
      </c>
      <c r="BR55" s="68">
        <v>0</v>
      </c>
      <c r="BS55" s="69">
        <v>161998.79962111427</v>
      </c>
      <c r="BT55" s="69"/>
      <c r="BU55" s="67"/>
      <c r="BV55" s="55">
        <f t="shared" si="1"/>
        <v>161998.79962111427</v>
      </c>
      <c r="BW55" s="59">
        <f t="shared" si="2"/>
        <v>3252669.6931430446</v>
      </c>
      <c r="BX55" s="68">
        <v>0</v>
      </c>
      <c r="BY55" s="70">
        <v>-14674.743357445834</v>
      </c>
      <c r="BZ55" s="61">
        <f t="shared" si="3"/>
        <v>3237994.9497855986</v>
      </c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</row>
    <row r="56" spans="1:116" customFormat="1" ht="15" x14ac:dyDescent="0.25">
      <c r="A56" s="63">
        <f t="shared" si="4"/>
        <v>49</v>
      </c>
      <c r="B56" s="64" t="s">
        <v>278</v>
      </c>
      <c r="C56" s="65" t="s">
        <v>336</v>
      </c>
      <c r="D56" s="66">
        <v>264.55112933888989</v>
      </c>
      <c r="E56" s="67">
        <v>15.007626101720328</v>
      </c>
      <c r="F56" s="67">
        <v>0</v>
      </c>
      <c r="G56" s="67">
        <v>2.2533039494767579</v>
      </c>
      <c r="H56" s="67">
        <v>17405.318212794155</v>
      </c>
      <c r="I56" s="67">
        <v>90.952476135467975</v>
      </c>
      <c r="J56" s="67">
        <v>0</v>
      </c>
      <c r="K56" s="67">
        <v>0</v>
      </c>
      <c r="L56" s="67">
        <v>583643.36595037731</v>
      </c>
      <c r="M56" s="67">
        <v>0</v>
      </c>
      <c r="N56" s="67">
        <v>3648.0152292112689</v>
      </c>
      <c r="O56" s="67">
        <v>137.49954977632393</v>
      </c>
      <c r="P56" s="67">
        <v>0</v>
      </c>
      <c r="Q56" s="67">
        <v>0.65827731421984048</v>
      </c>
      <c r="R56" s="67">
        <v>0</v>
      </c>
      <c r="S56" s="67">
        <v>24.374789186279809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375.87470769964375</v>
      </c>
      <c r="AA56" s="67">
        <v>0</v>
      </c>
      <c r="AB56" s="67">
        <v>0</v>
      </c>
      <c r="AC56" s="67">
        <v>0</v>
      </c>
      <c r="AD56" s="67">
        <v>279.50539137260546</v>
      </c>
      <c r="AE56" s="67">
        <v>1993.371207976915</v>
      </c>
      <c r="AF56" s="67">
        <v>360098.06207678671</v>
      </c>
      <c r="AG56" s="67">
        <v>16943.604822097866</v>
      </c>
      <c r="AH56" s="67">
        <v>0</v>
      </c>
      <c r="AI56" s="67">
        <v>0</v>
      </c>
      <c r="AJ56" s="67">
        <v>423.5738133901491</v>
      </c>
      <c r="AK56" s="67">
        <v>1981.6870052356323</v>
      </c>
      <c r="AL56" s="67">
        <v>0</v>
      </c>
      <c r="AM56" s="67">
        <v>0</v>
      </c>
      <c r="AN56" s="67">
        <v>4882.6070691221676</v>
      </c>
      <c r="AO56" s="67">
        <v>1127.4071122749679</v>
      </c>
      <c r="AP56" s="67">
        <v>16695.529725986911</v>
      </c>
      <c r="AQ56" s="67">
        <v>70513.418792410113</v>
      </c>
      <c r="AR56" s="67">
        <v>6273.3244138498403</v>
      </c>
      <c r="AS56" s="67">
        <v>0</v>
      </c>
      <c r="AT56" s="67">
        <v>0</v>
      </c>
      <c r="AU56" s="67">
        <v>770.17093082835368</v>
      </c>
      <c r="AV56" s="67">
        <v>0</v>
      </c>
      <c r="AW56" s="67">
        <v>21286.526041763584</v>
      </c>
      <c r="AX56" s="67">
        <v>6582.0710725880826</v>
      </c>
      <c r="AY56" s="67">
        <v>338.98972848849616</v>
      </c>
      <c r="AZ56" s="67">
        <v>3543384.7025656961</v>
      </c>
      <c r="BA56" s="67">
        <v>241.51711352965796</v>
      </c>
      <c r="BB56" s="67">
        <v>821.48495678593417</v>
      </c>
      <c r="BC56" s="67">
        <v>1358.0274517333053</v>
      </c>
      <c r="BD56" s="67">
        <v>0</v>
      </c>
      <c r="BE56" s="67">
        <v>49858.503663016068</v>
      </c>
      <c r="BF56" s="67">
        <v>216.78632359261994</v>
      </c>
      <c r="BG56" s="67">
        <v>0</v>
      </c>
      <c r="BH56" s="67">
        <v>0</v>
      </c>
      <c r="BI56" s="67">
        <v>0</v>
      </c>
      <c r="BJ56" s="67">
        <v>520.40841079443692</v>
      </c>
      <c r="BK56" s="67">
        <v>484.41194506146337</v>
      </c>
      <c r="BL56" s="67">
        <v>143.07262945569985</v>
      </c>
      <c r="BM56" s="67">
        <v>9385.1776902341553</v>
      </c>
      <c r="BN56" s="67">
        <v>0</v>
      </c>
      <c r="BO56" s="67">
        <v>0</v>
      </c>
      <c r="BP56" s="67">
        <v>0</v>
      </c>
      <c r="BQ56" s="55">
        <f t="shared" si="0"/>
        <v>4722211.8132059574</v>
      </c>
      <c r="BR56" s="68">
        <v>0</v>
      </c>
      <c r="BS56" s="69">
        <v>1016272.4696231235</v>
      </c>
      <c r="BT56" s="69"/>
      <c r="BU56" s="67"/>
      <c r="BV56" s="55">
        <f t="shared" si="1"/>
        <v>1016272.4696231235</v>
      </c>
      <c r="BW56" s="59">
        <f t="shared" si="2"/>
        <v>5738484.2828290807</v>
      </c>
      <c r="BX56" s="68">
        <v>0</v>
      </c>
      <c r="BY56" s="70">
        <v>249943.57607856643</v>
      </c>
      <c r="BZ56" s="61">
        <f t="shared" si="3"/>
        <v>5988427.8589076474</v>
      </c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</row>
    <row r="57" spans="1:116" customFormat="1" ht="15" x14ac:dyDescent="0.25">
      <c r="A57" s="63">
        <f t="shared" si="4"/>
        <v>50</v>
      </c>
      <c r="B57" s="64" t="s">
        <v>279</v>
      </c>
      <c r="C57" s="65" t="s">
        <v>337</v>
      </c>
      <c r="D57" s="66">
        <v>212.96495485139494</v>
      </c>
      <c r="E57" s="67">
        <v>191.43803962731479</v>
      </c>
      <c r="F57" s="67">
        <v>0</v>
      </c>
      <c r="G57" s="67">
        <v>0</v>
      </c>
      <c r="H57" s="67">
        <v>15473.110100607595</v>
      </c>
      <c r="I57" s="67">
        <v>13880.643983037684</v>
      </c>
      <c r="J57" s="67">
        <v>236.12536345083674</v>
      </c>
      <c r="K57" s="67">
        <v>289.6752825605372</v>
      </c>
      <c r="L57" s="67">
        <v>0</v>
      </c>
      <c r="M57" s="67">
        <v>0</v>
      </c>
      <c r="N57" s="67">
        <v>145.12475118974783</v>
      </c>
      <c r="O57" s="67">
        <v>437.32368958234071</v>
      </c>
      <c r="P57" s="67">
        <v>846.86613967785354</v>
      </c>
      <c r="Q57" s="67">
        <v>2321.0260722685198</v>
      </c>
      <c r="R57" s="67">
        <v>194.68442536130007</v>
      </c>
      <c r="S57" s="67">
        <v>209555.88095979718</v>
      </c>
      <c r="T57" s="67">
        <v>167.61722479102508</v>
      </c>
      <c r="U57" s="67">
        <v>486.49247668248847</v>
      </c>
      <c r="V57" s="67">
        <v>1595.5268220971027</v>
      </c>
      <c r="W57" s="67">
        <v>85.369210634361593</v>
      </c>
      <c r="X57" s="67">
        <v>26.601684307735024</v>
      </c>
      <c r="Y57" s="67">
        <v>76.429572665003505</v>
      </c>
      <c r="Z57" s="67">
        <v>4102.1142452097392</v>
      </c>
      <c r="AA57" s="67">
        <v>1299.1197133899711</v>
      </c>
      <c r="AB57" s="67">
        <v>0</v>
      </c>
      <c r="AC57" s="67">
        <v>13595.471823282942</v>
      </c>
      <c r="AD57" s="67">
        <v>1654.1524074401284</v>
      </c>
      <c r="AE57" s="67">
        <v>3779.5312111014714</v>
      </c>
      <c r="AF57" s="67">
        <v>47613.007093448359</v>
      </c>
      <c r="AG57" s="67">
        <v>4890.141491106403</v>
      </c>
      <c r="AH57" s="67">
        <v>659.4971549068365</v>
      </c>
      <c r="AI57" s="67">
        <v>3464.5869452463303</v>
      </c>
      <c r="AJ57" s="67">
        <v>0</v>
      </c>
      <c r="AK57" s="67">
        <v>3276.9075932816918</v>
      </c>
      <c r="AL57" s="67">
        <v>629.2019314678206</v>
      </c>
      <c r="AM57" s="67">
        <v>1289.4471287035269</v>
      </c>
      <c r="AN57" s="67">
        <v>708.22651851382932</v>
      </c>
      <c r="AO57" s="67">
        <v>552.50238405688435</v>
      </c>
      <c r="AP57" s="67">
        <v>3766.6041870693398</v>
      </c>
      <c r="AQ57" s="67">
        <v>4449.8130725743449</v>
      </c>
      <c r="AR57" s="67">
        <v>401.85443709305758</v>
      </c>
      <c r="AS57" s="67">
        <v>1836.6981371766483</v>
      </c>
      <c r="AT57" s="67">
        <v>79.341883777689347</v>
      </c>
      <c r="AU57" s="67">
        <v>364.96856869338734</v>
      </c>
      <c r="AV57" s="67">
        <v>0</v>
      </c>
      <c r="AW57" s="67">
        <v>10354.919530703228</v>
      </c>
      <c r="AX57" s="67">
        <v>2028.0882424631327</v>
      </c>
      <c r="AY57" s="67">
        <v>63183.402587428885</v>
      </c>
      <c r="AZ57" s="67">
        <v>22476.964082675939</v>
      </c>
      <c r="BA57" s="67">
        <v>976109.12209105189</v>
      </c>
      <c r="BB57" s="67">
        <v>21992.863745962644</v>
      </c>
      <c r="BC57" s="67">
        <v>1378.5580683135934</v>
      </c>
      <c r="BD57" s="67">
        <v>2433.331690041533</v>
      </c>
      <c r="BE57" s="67">
        <v>3519.5032757512818</v>
      </c>
      <c r="BF57" s="67">
        <v>361.31053932103339</v>
      </c>
      <c r="BG57" s="67">
        <v>30212.154522339617</v>
      </c>
      <c r="BH57" s="67">
        <v>489.71611798646001</v>
      </c>
      <c r="BI57" s="67">
        <v>0</v>
      </c>
      <c r="BJ57" s="67">
        <v>17.525231730232424</v>
      </c>
      <c r="BK57" s="67">
        <v>274.93431920691091</v>
      </c>
      <c r="BL57" s="67">
        <v>167.48707168226659</v>
      </c>
      <c r="BM57" s="67">
        <v>198.57924119758346</v>
      </c>
      <c r="BN57" s="67">
        <v>2.2801461219676309</v>
      </c>
      <c r="BO57" s="67">
        <v>0</v>
      </c>
      <c r="BP57" s="67">
        <v>0</v>
      </c>
      <c r="BQ57" s="55">
        <f t="shared" si="0"/>
        <v>1479836.8291847089</v>
      </c>
      <c r="BR57" s="68">
        <v>1171</v>
      </c>
      <c r="BS57" s="69">
        <v>599395.55859812279</v>
      </c>
      <c r="BT57" s="69"/>
      <c r="BU57" s="67"/>
      <c r="BV57" s="55">
        <f t="shared" si="1"/>
        <v>600566.55859812279</v>
      </c>
      <c r="BW57" s="59">
        <f t="shared" si="2"/>
        <v>2080403.3877828317</v>
      </c>
      <c r="BX57" s="68">
        <v>0</v>
      </c>
      <c r="BY57" s="70">
        <v>174673.43220994496</v>
      </c>
      <c r="BZ57" s="61">
        <f t="shared" si="3"/>
        <v>2255076.8199927765</v>
      </c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</row>
    <row r="58" spans="1:116" customFormat="1" ht="15" x14ac:dyDescent="0.25">
      <c r="A58" s="63">
        <f t="shared" si="4"/>
        <v>51</v>
      </c>
      <c r="B58" s="64" t="s">
        <v>280</v>
      </c>
      <c r="C58" s="65" t="s">
        <v>338</v>
      </c>
      <c r="D58" s="66">
        <v>29329.780477675344</v>
      </c>
      <c r="E58" s="67">
        <v>0</v>
      </c>
      <c r="F58" s="67">
        <v>22.332372856685708</v>
      </c>
      <c r="G58" s="67">
        <v>3403.9647439175296</v>
      </c>
      <c r="H58" s="67">
        <v>45956.760629650278</v>
      </c>
      <c r="I58" s="67">
        <v>7804.6010023587369</v>
      </c>
      <c r="J58" s="67">
        <v>9935.0252533489856</v>
      </c>
      <c r="K58" s="67">
        <v>0</v>
      </c>
      <c r="L58" s="67">
        <v>4466.4629656069355</v>
      </c>
      <c r="M58" s="67">
        <v>0</v>
      </c>
      <c r="N58" s="67">
        <v>6576.9161107000855</v>
      </c>
      <c r="O58" s="67">
        <v>7476.5618457926939</v>
      </c>
      <c r="P58" s="67">
        <v>9519.2718828370234</v>
      </c>
      <c r="Q58" s="67">
        <v>11385.055819165662</v>
      </c>
      <c r="R58" s="67">
        <v>627.85729566971179</v>
      </c>
      <c r="S58" s="67">
        <v>20692.651163240051</v>
      </c>
      <c r="T58" s="67">
        <v>2276.3591147534644</v>
      </c>
      <c r="U58" s="67">
        <v>1528.0235692882266</v>
      </c>
      <c r="V58" s="67">
        <v>13536.643039946441</v>
      </c>
      <c r="W58" s="67">
        <v>354.25449045355543</v>
      </c>
      <c r="X58" s="67">
        <v>388.97538112631804</v>
      </c>
      <c r="Y58" s="67">
        <v>5604.6483721705144</v>
      </c>
      <c r="Z58" s="67">
        <v>6188.7596578016837</v>
      </c>
      <c r="AA58" s="67">
        <v>657724.77110013517</v>
      </c>
      <c r="AB58" s="67">
        <v>7423.0841122479251</v>
      </c>
      <c r="AC58" s="67">
        <v>6500.0574407843724</v>
      </c>
      <c r="AD58" s="67">
        <v>39908.315755180833</v>
      </c>
      <c r="AE58" s="67">
        <v>22233.185042293731</v>
      </c>
      <c r="AF58" s="67">
        <v>28199.058605628717</v>
      </c>
      <c r="AG58" s="67">
        <v>7846.5847909787872</v>
      </c>
      <c r="AH58" s="67">
        <v>20452.921250105821</v>
      </c>
      <c r="AI58" s="67">
        <v>0</v>
      </c>
      <c r="AJ58" s="67">
        <v>0</v>
      </c>
      <c r="AK58" s="67">
        <v>36862.028028020417</v>
      </c>
      <c r="AL58" s="67">
        <v>0</v>
      </c>
      <c r="AM58" s="67">
        <v>15219.529609275854</v>
      </c>
      <c r="AN58" s="67">
        <v>685.2786342279685</v>
      </c>
      <c r="AO58" s="67">
        <v>15616.06959352344</v>
      </c>
      <c r="AP58" s="67">
        <v>2460.273195984797</v>
      </c>
      <c r="AQ58" s="67">
        <v>20049.562559068843</v>
      </c>
      <c r="AR58" s="67">
        <v>1323263.5553402044</v>
      </c>
      <c r="AS58" s="67">
        <v>0</v>
      </c>
      <c r="AT58" s="67">
        <v>13230.956904305955</v>
      </c>
      <c r="AU58" s="67">
        <v>0</v>
      </c>
      <c r="AV58" s="67">
        <v>0</v>
      </c>
      <c r="AW58" s="67">
        <v>3105.2749296112283</v>
      </c>
      <c r="AX58" s="67">
        <v>165800.84218796305</v>
      </c>
      <c r="AY58" s="67">
        <v>6670.473447420798</v>
      </c>
      <c r="AZ58" s="67">
        <v>859.99432198151089</v>
      </c>
      <c r="BA58" s="67">
        <v>3510.9006137795354</v>
      </c>
      <c r="BB58" s="67">
        <v>2045828.9789855543</v>
      </c>
      <c r="BC58" s="67">
        <v>0</v>
      </c>
      <c r="BD58" s="67">
        <v>102175.90548358759</v>
      </c>
      <c r="BE58" s="67">
        <v>689.23287569360195</v>
      </c>
      <c r="BF58" s="67">
        <v>3468.581177481919</v>
      </c>
      <c r="BG58" s="67">
        <v>1189.9754516457617</v>
      </c>
      <c r="BH58" s="67">
        <v>2098.783362799114</v>
      </c>
      <c r="BI58" s="67">
        <v>67.616704367348362</v>
      </c>
      <c r="BJ58" s="67">
        <v>84643.271084334818</v>
      </c>
      <c r="BK58" s="67">
        <v>90984.244814586957</v>
      </c>
      <c r="BL58" s="67">
        <v>2062.7285400043179</v>
      </c>
      <c r="BM58" s="67">
        <v>0</v>
      </c>
      <c r="BN58" s="67">
        <v>0</v>
      </c>
      <c r="BO58" s="67">
        <v>0</v>
      </c>
      <c r="BP58" s="67">
        <v>0</v>
      </c>
      <c r="BQ58" s="55">
        <f t="shared" si="0"/>
        <v>4917906.9411311382</v>
      </c>
      <c r="BR58" s="68">
        <v>0</v>
      </c>
      <c r="BS58" s="69">
        <v>1430989.3966531761</v>
      </c>
      <c r="BT58" s="69"/>
      <c r="BU58" s="67"/>
      <c r="BV58" s="55">
        <f t="shared" si="1"/>
        <v>1430989.3966531761</v>
      </c>
      <c r="BW58" s="59">
        <f t="shared" si="2"/>
        <v>6348896.3377843145</v>
      </c>
      <c r="BX58" s="68">
        <v>0</v>
      </c>
      <c r="BY58" s="70">
        <v>461633.33001625689</v>
      </c>
      <c r="BZ58" s="61">
        <f t="shared" si="3"/>
        <v>6810529.6678005718</v>
      </c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</row>
    <row r="59" spans="1:116" customFormat="1" ht="15" x14ac:dyDescent="0.25">
      <c r="A59" s="63">
        <f t="shared" si="4"/>
        <v>52</v>
      </c>
      <c r="B59" s="64" t="s">
        <v>281</v>
      </c>
      <c r="C59" s="65" t="s">
        <v>339</v>
      </c>
      <c r="D59" s="66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46078.644017988532</v>
      </c>
      <c r="R59" s="67">
        <v>29965.790948928225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64.755647188577811</v>
      </c>
      <c r="AD59" s="67">
        <v>0</v>
      </c>
      <c r="AE59" s="67">
        <v>0</v>
      </c>
      <c r="AF59" s="67">
        <v>156.80802777714987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3682.1855563154572</v>
      </c>
      <c r="AN59" s="67">
        <v>0</v>
      </c>
      <c r="AO59" s="67">
        <v>0</v>
      </c>
      <c r="AP59" s="67">
        <v>37.120657937424937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  <c r="AX59" s="67">
        <v>0</v>
      </c>
      <c r="AY59" s="67">
        <v>0</v>
      </c>
      <c r="AZ59" s="67">
        <v>0</v>
      </c>
      <c r="BA59" s="67">
        <v>0</v>
      </c>
      <c r="BB59" s="67">
        <v>0</v>
      </c>
      <c r="BC59" s="67">
        <v>1060776.9866201608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55">
        <f t="shared" si="0"/>
        <v>1140762.291476296</v>
      </c>
      <c r="BR59" s="68">
        <v>0</v>
      </c>
      <c r="BS59" s="69">
        <v>0</v>
      </c>
      <c r="BT59" s="69"/>
      <c r="BU59" s="67"/>
      <c r="BV59" s="55">
        <f t="shared" si="1"/>
        <v>0</v>
      </c>
      <c r="BW59" s="59">
        <f t="shared" si="2"/>
        <v>1140762.291476296</v>
      </c>
      <c r="BX59" s="68">
        <v>0</v>
      </c>
      <c r="BY59" s="70">
        <v>65785.546653964731</v>
      </c>
      <c r="BZ59" s="61">
        <f t="shared" si="3"/>
        <v>1206547.8381302608</v>
      </c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</row>
    <row r="60" spans="1:116" customFormat="1" ht="15" x14ac:dyDescent="0.25">
      <c r="A60" s="63">
        <f t="shared" si="4"/>
        <v>53</v>
      </c>
      <c r="B60" s="64" t="s">
        <v>282</v>
      </c>
      <c r="C60" s="65" t="s">
        <v>340</v>
      </c>
      <c r="D60" s="66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74020.983063016625</v>
      </c>
      <c r="AI60" s="67">
        <v>0</v>
      </c>
      <c r="AJ60" s="67">
        <v>0</v>
      </c>
      <c r="AK60" s="67">
        <v>0</v>
      </c>
      <c r="AL60" s="67">
        <v>0</v>
      </c>
      <c r="AM60" s="67">
        <v>24619.704731907594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32608.018070878552</v>
      </c>
      <c r="AU60" s="67">
        <v>0</v>
      </c>
      <c r="AV60" s="67">
        <v>0</v>
      </c>
      <c r="AW60" s="67">
        <v>52957.452426416792</v>
      </c>
      <c r="AX60" s="67">
        <v>0</v>
      </c>
      <c r="AY60" s="67">
        <v>0</v>
      </c>
      <c r="AZ60" s="67">
        <v>0</v>
      </c>
      <c r="BA60" s="67">
        <v>0</v>
      </c>
      <c r="BB60" s="67">
        <v>0</v>
      </c>
      <c r="BC60" s="67">
        <v>0</v>
      </c>
      <c r="BD60" s="67">
        <v>3246286.2736798297</v>
      </c>
      <c r="BE60" s="67">
        <v>0</v>
      </c>
      <c r="BF60" s="67">
        <v>0</v>
      </c>
      <c r="BG60" s="67">
        <v>0</v>
      </c>
      <c r="BH60" s="67">
        <v>0</v>
      </c>
      <c r="BI60" s="67">
        <v>0</v>
      </c>
      <c r="BJ60" s="67">
        <v>0</v>
      </c>
      <c r="BK60" s="67">
        <v>0</v>
      </c>
      <c r="BL60" s="67">
        <v>124.07916267170508</v>
      </c>
      <c r="BM60" s="67">
        <v>0</v>
      </c>
      <c r="BN60" s="67">
        <v>0</v>
      </c>
      <c r="BO60" s="67">
        <v>0</v>
      </c>
      <c r="BP60" s="67">
        <v>0</v>
      </c>
      <c r="BQ60" s="55">
        <f t="shared" si="0"/>
        <v>3430616.5111347209</v>
      </c>
      <c r="BR60" s="68">
        <v>0</v>
      </c>
      <c r="BS60" s="69">
        <v>0</v>
      </c>
      <c r="BT60" s="69"/>
      <c r="BU60" s="67"/>
      <c r="BV60" s="55">
        <f t="shared" si="1"/>
        <v>0</v>
      </c>
      <c r="BW60" s="59">
        <f t="shared" si="2"/>
        <v>3430616.5111347209</v>
      </c>
      <c r="BX60" s="68">
        <v>0</v>
      </c>
      <c r="BY60" s="70">
        <v>492062.52720671892</v>
      </c>
      <c r="BZ60" s="61">
        <f t="shared" si="3"/>
        <v>3922679.0383414398</v>
      </c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</row>
    <row r="61" spans="1:116" customFormat="1" ht="15" x14ac:dyDescent="0.25">
      <c r="A61" s="63">
        <f t="shared" si="4"/>
        <v>54</v>
      </c>
      <c r="B61" s="64" t="s">
        <v>283</v>
      </c>
      <c r="C61" s="65" t="s">
        <v>341</v>
      </c>
      <c r="D61" s="66">
        <v>65702.532918922298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31554.20331282949</v>
      </c>
      <c r="AD61" s="67">
        <v>4144.7207956749917</v>
      </c>
      <c r="AE61" s="67">
        <v>5.9834516039913792</v>
      </c>
      <c r="AF61" s="67">
        <v>2402.0308385422863</v>
      </c>
      <c r="AG61" s="67">
        <v>4723.9431178959348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7354.7751426571622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289833.5031571142</v>
      </c>
      <c r="AX61" s="67">
        <v>0</v>
      </c>
      <c r="AY61" s="67">
        <v>0</v>
      </c>
      <c r="AZ61" s="67">
        <v>0</v>
      </c>
      <c r="BA61" s="67">
        <v>0</v>
      </c>
      <c r="BB61" s="67">
        <v>0</v>
      </c>
      <c r="BC61" s="67">
        <v>0</v>
      </c>
      <c r="BD61" s="67">
        <v>0</v>
      </c>
      <c r="BE61" s="67">
        <v>2631222.9674028102</v>
      </c>
      <c r="BF61" s="67">
        <v>433.57264718523987</v>
      </c>
      <c r="BG61" s="67">
        <v>528.87797850922743</v>
      </c>
      <c r="BH61" s="67">
        <v>0</v>
      </c>
      <c r="BI61" s="67">
        <v>0</v>
      </c>
      <c r="BJ61" s="67">
        <v>3911.1373758422719</v>
      </c>
      <c r="BK61" s="67">
        <v>0</v>
      </c>
      <c r="BL61" s="67">
        <v>14.297870461914654</v>
      </c>
      <c r="BM61" s="67">
        <v>0</v>
      </c>
      <c r="BN61" s="67">
        <v>0</v>
      </c>
      <c r="BO61" s="67">
        <v>0</v>
      </c>
      <c r="BP61" s="67">
        <v>0</v>
      </c>
      <c r="BQ61" s="55">
        <f t="shared" si="0"/>
        <v>3041832.5460100491</v>
      </c>
      <c r="BR61" s="68">
        <v>0</v>
      </c>
      <c r="BS61" s="69">
        <v>0</v>
      </c>
      <c r="BT61" s="69"/>
      <c r="BU61" s="67"/>
      <c r="BV61" s="55">
        <f t="shared" si="1"/>
        <v>0</v>
      </c>
      <c r="BW61" s="59">
        <f t="shared" si="2"/>
        <v>3041832.5460100491</v>
      </c>
      <c r="BX61" s="68">
        <v>0</v>
      </c>
      <c r="BY61" s="70">
        <v>171893.75358044074</v>
      </c>
      <c r="BZ61" s="61">
        <f t="shared" si="3"/>
        <v>3213726.2995904898</v>
      </c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</row>
    <row r="62" spans="1:116" customFormat="1" ht="15" x14ac:dyDescent="0.25">
      <c r="A62" s="63">
        <f t="shared" si="4"/>
        <v>55</v>
      </c>
      <c r="B62" s="64" t="s">
        <v>284</v>
      </c>
      <c r="C62" s="65" t="s">
        <v>342</v>
      </c>
      <c r="D62" s="66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76.55172537700048</v>
      </c>
      <c r="AI62" s="67">
        <v>0</v>
      </c>
      <c r="AJ62" s="67">
        <v>0</v>
      </c>
      <c r="AK62" s="67">
        <v>2904.1172226807448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>
        <v>0</v>
      </c>
      <c r="AW62" s="67">
        <v>0</v>
      </c>
      <c r="AX62" s="67">
        <v>0</v>
      </c>
      <c r="AY62" s="67">
        <v>0</v>
      </c>
      <c r="AZ62" s="67">
        <v>0</v>
      </c>
      <c r="BA62" s="67">
        <v>0</v>
      </c>
      <c r="BB62" s="67">
        <v>0</v>
      </c>
      <c r="BC62" s="67">
        <v>0</v>
      </c>
      <c r="BD62" s="67">
        <v>0</v>
      </c>
      <c r="BE62" s="67">
        <v>0</v>
      </c>
      <c r="BF62" s="67">
        <v>30685323.4576682</v>
      </c>
      <c r="BG62" s="67">
        <v>0</v>
      </c>
      <c r="BH62" s="67">
        <v>0</v>
      </c>
      <c r="BI62" s="67">
        <v>0</v>
      </c>
      <c r="BJ62" s="67">
        <v>0</v>
      </c>
      <c r="BK62" s="67">
        <v>0</v>
      </c>
      <c r="BL62" s="67">
        <v>0</v>
      </c>
      <c r="BM62" s="67">
        <v>0</v>
      </c>
      <c r="BN62" s="67">
        <v>0</v>
      </c>
      <c r="BO62" s="67">
        <v>0</v>
      </c>
      <c r="BP62" s="67">
        <v>0</v>
      </c>
      <c r="BQ62" s="55">
        <f t="shared" si="0"/>
        <v>30688304.126616258</v>
      </c>
      <c r="BR62" s="68">
        <v>0</v>
      </c>
      <c r="BS62" s="69">
        <v>0</v>
      </c>
      <c r="BT62" s="69"/>
      <c r="BU62" s="67"/>
      <c r="BV62" s="55">
        <f t="shared" si="1"/>
        <v>0</v>
      </c>
      <c r="BW62" s="59">
        <f t="shared" si="2"/>
        <v>30688304.126616258</v>
      </c>
      <c r="BX62" s="68">
        <v>0</v>
      </c>
      <c r="BY62" s="70">
        <v>67965.853528931431</v>
      </c>
      <c r="BZ62" s="61">
        <f t="shared" si="3"/>
        <v>30756269.98014519</v>
      </c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</row>
    <row r="63" spans="1:116" customFormat="1" ht="15" x14ac:dyDescent="0.25">
      <c r="A63" s="63">
        <f t="shared" si="4"/>
        <v>56</v>
      </c>
      <c r="B63" s="64" t="s">
        <v>285</v>
      </c>
      <c r="C63" s="65" t="s">
        <v>343</v>
      </c>
      <c r="D63" s="66">
        <v>0</v>
      </c>
      <c r="E63" s="67">
        <v>0</v>
      </c>
      <c r="F63" s="67">
        <v>0</v>
      </c>
      <c r="G63" s="67">
        <v>660.04893080982845</v>
      </c>
      <c r="H63" s="67">
        <v>178.73038739970045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38.973402368384157</v>
      </c>
      <c r="P63" s="67">
        <v>0</v>
      </c>
      <c r="Q63" s="67">
        <v>29.785926672888056</v>
      </c>
      <c r="R63" s="67">
        <v>0</v>
      </c>
      <c r="S63" s="67">
        <v>0</v>
      </c>
      <c r="T63" s="67">
        <v>2535.5755335460863</v>
      </c>
      <c r="U63" s="67">
        <v>40.025610008326879</v>
      </c>
      <c r="V63" s="67">
        <v>0</v>
      </c>
      <c r="W63" s="67">
        <v>0</v>
      </c>
      <c r="X63" s="67">
        <v>17.461400791642788</v>
      </c>
      <c r="Y63" s="67">
        <v>0</v>
      </c>
      <c r="Z63" s="67">
        <v>9923.4083771762671</v>
      </c>
      <c r="AA63" s="67">
        <v>0</v>
      </c>
      <c r="AB63" s="67">
        <v>0</v>
      </c>
      <c r="AC63" s="67">
        <v>0</v>
      </c>
      <c r="AD63" s="67">
        <v>23.383895261222015</v>
      </c>
      <c r="AE63" s="67">
        <v>1117.4239685654475</v>
      </c>
      <c r="AF63" s="67">
        <v>1356.9586163475715</v>
      </c>
      <c r="AG63" s="67">
        <v>0</v>
      </c>
      <c r="AH63" s="67">
        <v>0</v>
      </c>
      <c r="AI63" s="67">
        <v>0</v>
      </c>
      <c r="AJ63" s="67">
        <v>383.59159478576015</v>
      </c>
      <c r="AK63" s="67">
        <v>0</v>
      </c>
      <c r="AL63" s="67">
        <v>1156.9717829235426</v>
      </c>
      <c r="AM63" s="67">
        <v>0</v>
      </c>
      <c r="AN63" s="67">
        <v>0</v>
      </c>
      <c r="AO63" s="67">
        <v>0</v>
      </c>
      <c r="AP63" s="67">
        <v>0</v>
      </c>
      <c r="AQ63" s="67">
        <v>402.20437670704735</v>
      </c>
      <c r="AR63" s="67">
        <v>44.474005919280714</v>
      </c>
      <c r="AS63" s="67">
        <v>0</v>
      </c>
      <c r="AT63" s="67">
        <v>44.258353050363496</v>
      </c>
      <c r="AU63" s="67">
        <v>0</v>
      </c>
      <c r="AV63" s="67">
        <v>0</v>
      </c>
      <c r="AW63" s="67">
        <v>11319.751107719456</v>
      </c>
      <c r="AX63" s="67">
        <v>219.67061834365524</v>
      </c>
      <c r="AY63" s="67">
        <v>172.63224750663622</v>
      </c>
      <c r="AZ63" s="67">
        <v>14.786360946583079</v>
      </c>
      <c r="BA63" s="67">
        <v>0</v>
      </c>
      <c r="BB63" s="67">
        <v>0</v>
      </c>
      <c r="BC63" s="67">
        <v>0</v>
      </c>
      <c r="BD63" s="67">
        <v>0</v>
      </c>
      <c r="BE63" s="67">
        <v>35.849139772216063</v>
      </c>
      <c r="BF63" s="67">
        <v>1228.4558336915131</v>
      </c>
      <c r="BG63" s="67">
        <v>15113148.805858994</v>
      </c>
      <c r="BH63" s="67">
        <v>906.62899196517355</v>
      </c>
      <c r="BI63" s="67">
        <v>0</v>
      </c>
      <c r="BJ63" s="67">
        <v>239.91869496075617</v>
      </c>
      <c r="BK63" s="67">
        <v>136.80073018073287</v>
      </c>
      <c r="BL63" s="67">
        <v>3.6463643738922915</v>
      </c>
      <c r="BM63" s="67">
        <v>3307.3188302407812</v>
      </c>
      <c r="BN63" s="67">
        <v>0</v>
      </c>
      <c r="BO63" s="67">
        <v>0</v>
      </c>
      <c r="BP63" s="67">
        <v>0</v>
      </c>
      <c r="BQ63" s="55">
        <f t="shared" si="0"/>
        <v>15148687.540941028</v>
      </c>
      <c r="BR63" s="68">
        <v>0</v>
      </c>
      <c r="BS63" s="69">
        <v>85319.367800453518</v>
      </c>
      <c r="BT63" s="69"/>
      <c r="BU63" s="67"/>
      <c r="BV63" s="55">
        <f t="shared" si="1"/>
        <v>85319.367800453518</v>
      </c>
      <c r="BW63" s="59">
        <f t="shared" si="2"/>
        <v>15234006.908741482</v>
      </c>
      <c r="BX63" s="68">
        <v>0</v>
      </c>
      <c r="BY63" s="70">
        <v>58281.767610079893</v>
      </c>
      <c r="BZ63" s="61">
        <f t="shared" si="3"/>
        <v>15292288.676351562</v>
      </c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</row>
    <row r="64" spans="1:116" customFormat="1" ht="15" x14ac:dyDescent="0.25">
      <c r="A64" s="63">
        <f t="shared" si="4"/>
        <v>57</v>
      </c>
      <c r="B64" s="64" t="s">
        <v>286</v>
      </c>
      <c r="C64" s="65" t="s">
        <v>344</v>
      </c>
      <c r="D64" s="66">
        <v>0</v>
      </c>
      <c r="E64" s="67">
        <v>0</v>
      </c>
      <c r="F64" s="67">
        <v>0</v>
      </c>
      <c r="G64" s="67">
        <v>0</v>
      </c>
      <c r="H64" s="67">
        <v>16.310402688983714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0.32962687972275229</v>
      </c>
      <c r="AE64" s="67">
        <v>0</v>
      </c>
      <c r="AF64" s="67">
        <v>389.43291018666838</v>
      </c>
      <c r="AG64" s="67">
        <v>0</v>
      </c>
      <c r="AH64" s="67">
        <v>0</v>
      </c>
      <c r="AI64" s="67">
        <v>0</v>
      </c>
      <c r="AJ64" s="67">
        <v>0</v>
      </c>
      <c r="AK64" s="67">
        <v>1262.9128469765265</v>
      </c>
      <c r="AL64" s="67">
        <v>289.52015214725901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  <c r="AX64" s="67">
        <v>0</v>
      </c>
      <c r="AY64" s="67">
        <v>4838.8745645485906</v>
      </c>
      <c r="AZ64" s="67">
        <v>0</v>
      </c>
      <c r="BA64" s="67">
        <v>2137.0670428957142</v>
      </c>
      <c r="BB64" s="67">
        <v>0</v>
      </c>
      <c r="BC64" s="67">
        <v>0</v>
      </c>
      <c r="BD64" s="67">
        <v>0</v>
      </c>
      <c r="BE64" s="67">
        <v>0</v>
      </c>
      <c r="BF64" s="67">
        <v>578.09686291365324</v>
      </c>
      <c r="BG64" s="67">
        <v>0</v>
      </c>
      <c r="BH64" s="67">
        <v>17331375.370414592</v>
      </c>
      <c r="BI64" s="67">
        <v>793.7796981414765</v>
      </c>
      <c r="BJ64" s="67">
        <v>0</v>
      </c>
      <c r="BK64" s="67">
        <v>0</v>
      </c>
      <c r="BL64" s="67">
        <v>0</v>
      </c>
      <c r="BM64" s="67">
        <v>0</v>
      </c>
      <c r="BN64" s="67">
        <v>0</v>
      </c>
      <c r="BO64" s="67">
        <v>0</v>
      </c>
      <c r="BP64" s="67">
        <v>0</v>
      </c>
      <c r="BQ64" s="55">
        <f t="shared" si="0"/>
        <v>17341681.694521971</v>
      </c>
      <c r="BR64" s="68">
        <v>0</v>
      </c>
      <c r="BS64" s="69">
        <v>10799.919974740951</v>
      </c>
      <c r="BT64" s="69"/>
      <c r="BU64" s="67"/>
      <c r="BV64" s="55">
        <f t="shared" si="1"/>
        <v>10799.919974740951</v>
      </c>
      <c r="BW64" s="59">
        <f t="shared" si="2"/>
        <v>17352481.614496712</v>
      </c>
      <c r="BX64" s="68">
        <v>0</v>
      </c>
      <c r="BY64" s="70">
        <v>-3464.3886852307464</v>
      </c>
      <c r="BZ64" s="61">
        <f t="shared" si="3"/>
        <v>17349017.225811481</v>
      </c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</row>
    <row r="65" spans="1:116" customFormat="1" ht="15" x14ac:dyDescent="0.25">
      <c r="A65" s="63">
        <f t="shared" si="4"/>
        <v>58</v>
      </c>
      <c r="B65" s="64" t="s">
        <v>287</v>
      </c>
      <c r="C65" s="65" t="s">
        <v>345</v>
      </c>
      <c r="D65" s="66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230.71991589716419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  <c r="AX65" s="67">
        <v>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824.33753727034809</v>
      </c>
      <c r="BH65" s="67">
        <v>158.46725308214718</v>
      </c>
      <c r="BI65" s="67">
        <v>2576884.5539925909</v>
      </c>
      <c r="BJ65" s="67">
        <v>0</v>
      </c>
      <c r="BK65" s="67">
        <v>0</v>
      </c>
      <c r="BL65" s="67">
        <v>172.6044529170361</v>
      </c>
      <c r="BM65" s="67">
        <v>0</v>
      </c>
      <c r="BN65" s="67">
        <v>0</v>
      </c>
      <c r="BO65" s="67">
        <v>0</v>
      </c>
      <c r="BP65" s="67">
        <v>0</v>
      </c>
      <c r="BQ65" s="55">
        <f t="shared" si="0"/>
        <v>2578270.6831517573</v>
      </c>
      <c r="BR65" s="68">
        <v>0</v>
      </c>
      <c r="BS65" s="69">
        <v>0</v>
      </c>
      <c r="BT65" s="69"/>
      <c r="BU65" s="67"/>
      <c r="BV65" s="55">
        <f t="shared" si="1"/>
        <v>0</v>
      </c>
      <c r="BW65" s="59">
        <f t="shared" si="2"/>
        <v>2578270.6831517573</v>
      </c>
      <c r="BX65" s="68">
        <v>0</v>
      </c>
      <c r="BY65" s="70">
        <v>-44866.256850961654</v>
      </c>
      <c r="BZ65" s="61">
        <f t="shared" si="3"/>
        <v>2533404.4263007957</v>
      </c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</row>
    <row r="66" spans="1:116" customFormat="1" ht="15" x14ac:dyDescent="0.25">
      <c r="A66" s="63">
        <f t="shared" si="4"/>
        <v>59</v>
      </c>
      <c r="B66" s="64" t="s">
        <v>288</v>
      </c>
      <c r="C66" s="65" t="s">
        <v>346</v>
      </c>
      <c r="D66" s="66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50932.993348935692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  <c r="AX66" s="67">
        <v>0</v>
      </c>
      <c r="AY66" s="67">
        <v>115.08816500442417</v>
      </c>
      <c r="AZ66" s="67">
        <v>0</v>
      </c>
      <c r="BA66" s="67">
        <v>0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0</v>
      </c>
      <c r="BH66" s="67">
        <v>20.637270979412254</v>
      </c>
      <c r="BI66" s="67">
        <v>1048.2898129344637</v>
      </c>
      <c r="BJ66" s="67">
        <v>3824527.0914475443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55">
        <f t="shared" si="0"/>
        <v>3876644.1000453983</v>
      </c>
      <c r="BR66" s="68">
        <v>0</v>
      </c>
      <c r="BS66" s="69">
        <v>279717.92734579061</v>
      </c>
      <c r="BT66" s="69"/>
      <c r="BU66" s="67"/>
      <c r="BV66" s="55">
        <f t="shared" si="1"/>
        <v>279717.92734579061</v>
      </c>
      <c r="BW66" s="59">
        <f t="shared" si="2"/>
        <v>4156362.0273911888</v>
      </c>
      <c r="BX66" s="68">
        <v>0</v>
      </c>
      <c r="BY66" s="70">
        <v>1002053.9977531547</v>
      </c>
      <c r="BZ66" s="61">
        <f t="shared" si="3"/>
        <v>5158416.0251443433</v>
      </c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</row>
    <row r="67" spans="1:116" customFormat="1" ht="15" x14ac:dyDescent="0.25">
      <c r="A67" s="63">
        <f t="shared" si="4"/>
        <v>60</v>
      </c>
      <c r="B67" s="64" t="s">
        <v>289</v>
      </c>
      <c r="C67" s="65" t="s">
        <v>347</v>
      </c>
      <c r="D67" s="66">
        <v>4540.2162320980942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251.22489023914247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21692.910522682847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110912.0246387579</v>
      </c>
      <c r="AX67" s="67">
        <v>0</v>
      </c>
      <c r="AY67" s="67">
        <v>0</v>
      </c>
      <c r="AZ67" s="67">
        <v>0</v>
      </c>
      <c r="BA67" s="67">
        <v>0</v>
      </c>
      <c r="BB67" s="67">
        <v>0</v>
      </c>
      <c r="BC67" s="67">
        <v>0</v>
      </c>
      <c r="BD67" s="67">
        <v>0</v>
      </c>
      <c r="BE67" s="67">
        <v>0</v>
      </c>
      <c r="BF67" s="67">
        <v>0</v>
      </c>
      <c r="BG67" s="67">
        <v>0</v>
      </c>
      <c r="BH67" s="67">
        <v>0</v>
      </c>
      <c r="BI67" s="67">
        <v>0</v>
      </c>
      <c r="BJ67" s="67">
        <v>3715.5488923189027</v>
      </c>
      <c r="BK67" s="67">
        <v>2238656.8399074874</v>
      </c>
      <c r="BL67" s="67">
        <v>0</v>
      </c>
      <c r="BM67" s="67">
        <v>0</v>
      </c>
      <c r="BN67" s="67">
        <v>0</v>
      </c>
      <c r="BO67" s="67">
        <v>0</v>
      </c>
      <c r="BP67" s="67">
        <v>0</v>
      </c>
      <c r="BQ67" s="55">
        <f t="shared" si="0"/>
        <v>2379768.7650835845</v>
      </c>
      <c r="BR67" s="68">
        <v>3894</v>
      </c>
      <c r="BS67" s="69">
        <v>0</v>
      </c>
      <c r="BT67" s="69"/>
      <c r="BU67" s="67"/>
      <c r="BV67" s="55">
        <f t="shared" si="1"/>
        <v>3894</v>
      </c>
      <c r="BW67" s="59">
        <f t="shared" si="2"/>
        <v>2383662.7650835845</v>
      </c>
      <c r="BX67" s="68">
        <v>0</v>
      </c>
      <c r="BY67" s="70">
        <v>174773.90146849933</v>
      </c>
      <c r="BZ67" s="61">
        <f t="shared" si="3"/>
        <v>2558436.6665520836</v>
      </c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</row>
    <row r="68" spans="1:116" customFormat="1" ht="15" x14ac:dyDescent="0.25">
      <c r="A68" s="63">
        <f t="shared" si="4"/>
        <v>61</v>
      </c>
      <c r="B68" s="64" t="s">
        <v>290</v>
      </c>
      <c r="C68" s="65" t="s">
        <v>348</v>
      </c>
      <c r="D68" s="66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1477.1363221705903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  <c r="AX68" s="67">
        <v>0</v>
      </c>
      <c r="AY68" s="67">
        <v>57.544082502212085</v>
      </c>
      <c r="AZ68" s="67">
        <v>0</v>
      </c>
      <c r="BA68" s="67">
        <v>0</v>
      </c>
      <c r="BB68" s="67">
        <v>0</v>
      </c>
      <c r="BC68" s="67">
        <v>0</v>
      </c>
      <c r="BD68" s="67">
        <v>0</v>
      </c>
      <c r="BE68" s="67">
        <v>0</v>
      </c>
      <c r="BF68" s="67">
        <v>2962.7464224324731</v>
      </c>
      <c r="BG68" s="67">
        <v>0</v>
      </c>
      <c r="BH68" s="67">
        <v>0</v>
      </c>
      <c r="BI68" s="67">
        <v>0</v>
      </c>
      <c r="BJ68" s="67">
        <v>0</v>
      </c>
      <c r="BK68" s="67">
        <v>0</v>
      </c>
      <c r="BL68" s="67">
        <v>2687175.999251307</v>
      </c>
      <c r="BM68" s="67">
        <v>0</v>
      </c>
      <c r="BN68" s="67">
        <v>0</v>
      </c>
      <c r="BO68" s="67">
        <v>0</v>
      </c>
      <c r="BP68" s="67">
        <v>0</v>
      </c>
      <c r="BQ68" s="55">
        <f t="shared" si="0"/>
        <v>2691673.4260784122</v>
      </c>
      <c r="BR68" s="68">
        <v>0</v>
      </c>
      <c r="BS68" s="69">
        <v>0</v>
      </c>
      <c r="BT68" s="69"/>
      <c r="BU68" s="67"/>
      <c r="BV68" s="55">
        <f t="shared" si="1"/>
        <v>0</v>
      </c>
      <c r="BW68" s="59">
        <f t="shared" si="2"/>
        <v>2691673.4260784122</v>
      </c>
      <c r="BX68" s="68">
        <v>0</v>
      </c>
      <c r="BY68" s="70">
        <v>-297.50022738701796</v>
      </c>
      <c r="BZ68" s="61">
        <f t="shared" si="3"/>
        <v>2691375.9258510252</v>
      </c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</row>
    <row r="69" spans="1:116" customFormat="1" ht="15" x14ac:dyDescent="0.25">
      <c r="A69" s="63">
        <f t="shared" si="4"/>
        <v>62</v>
      </c>
      <c r="B69" s="64" t="s">
        <v>291</v>
      </c>
      <c r="C69" s="65" t="s">
        <v>349</v>
      </c>
      <c r="D69" s="66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1745.2158469228655</v>
      </c>
      <c r="AG69" s="67">
        <v>0</v>
      </c>
      <c r="AH69" s="67">
        <v>1695.8150883564126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  <c r="AX69" s="67">
        <v>0</v>
      </c>
      <c r="AY69" s="67">
        <v>0</v>
      </c>
      <c r="AZ69" s="67">
        <v>0</v>
      </c>
      <c r="BA69" s="67">
        <v>0</v>
      </c>
      <c r="BB69" s="67">
        <v>0</v>
      </c>
      <c r="BC69" s="67">
        <v>0</v>
      </c>
      <c r="BD69" s="67">
        <v>0</v>
      </c>
      <c r="BE69" s="67">
        <v>0</v>
      </c>
      <c r="BF69" s="67">
        <v>0</v>
      </c>
      <c r="BG69" s="67">
        <v>0</v>
      </c>
      <c r="BH69" s="67">
        <v>0</v>
      </c>
      <c r="BI69" s="67">
        <v>0</v>
      </c>
      <c r="BJ69" s="67">
        <v>48.845204588107613</v>
      </c>
      <c r="BK69" s="67">
        <v>13832.270158550535</v>
      </c>
      <c r="BL69" s="67">
        <v>0</v>
      </c>
      <c r="BM69" s="67">
        <v>434500.42628647335</v>
      </c>
      <c r="BN69" s="67">
        <v>0</v>
      </c>
      <c r="BO69" s="67">
        <v>0</v>
      </c>
      <c r="BP69" s="67">
        <v>0</v>
      </c>
      <c r="BQ69" s="55">
        <f t="shared" si="0"/>
        <v>451822.57258489128</v>
      </c>
      <c r="BR69" s="68">
        <v>0</v>
      </c>
      <c r="BS69" s="69">
        <v>0</v>
      </c>
      <c r="BT69" s="69"/>
      <c r="BU69" s="67"/>
      <c r="BV69" s="55">
        <f t="shared" si="1"/>
        <v>0</v>
      </c>
      <c r="BW69" s="59">
        <f t="shared" si="2"/>
        <v>451822.57258489128</v>
      </c>
      <c r="BX69" s="68">
        <v>0</v>
      </c>
      <c r="BY69" s="70">
        <v>30916.644646991252</v>
      </c>
      <c r="BZ69" s="61">
        <f t="shared" si="3"/>
        <v>482739.21723188256</v>
      </c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</row>
    <row r="70" spans="1:116" customFormat="1" ht="15" x14ac:dyDescent="0.25">
      <c r="A70" s="63">
        <f t="shared" si="4"/>
        <v>63</v>
      </c>
      <c r="B70" s="64" t="s">
        <v>292</v>
      </c>
      <c r="C70" s="65" t="s">
        <v>350</v>
      </c>
      <c r="D70" s="66">
        <v>14243.245426451318</v>
      </c>
      <c r="E70" s="67">
        <v>339.2864269563828</v>
      </c>
      <c r="F70" s="67">
        <v>0</v>
      </c>
      <c r="G70" s="67">
        <v>0</v>
      </c>
      <c r="H70" s="67">
        <v>26.819732386688788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1.323137291870822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260.1720360431093</v>
      </c>
      <c r="AA70" s="67">
        <v>0</v>
      </c>
      <c r="AB70" s="67">
        <v>0</v>
      </c>
      <c r="AC70" s="67">
        <v>155920.59598805345</v>
      </c>
      <c r="AD70" s="67">
        <v>138853.87279986506</v>
      </c>
      <c r="AE70" s="67">
        <v>0</v>
      </c>
      <c r="AF70" s="67">
        <v>835.44922051666708</v>
      </c>
      <c r="AG70" s="67">
        <v>7769.2906269746491</v>
      </c>
      <c r="AH70" s="67">
        <v>4603.6319570563346</v>
      </c>
      <c r="AI70" s="67">
        <v>0</v>
      </c>
      <c r="AJ70" s="67">
        <v>0</v>
      </c>
      <c r="AK70" s="67">
        <v>24.502118841843721</v>
      </c>
      <c r="AL70" s="67">
        <v>0</v>
      </c>
      <c r="AM70" s="67">
        <v>76604.192705293957</v>
      </c>
      <c r="AN70" s="67">
        <v>108.73934769975992</v>
      </c>
      <c r="AO70" s="67">
        <v>433.83381510268157</v>
      </c>
      <c r="AP70" s="67">
        <v>139.89537030664371</v>
      </c>
      <c r="AQ70" s="67">
        <v>471.70073160561265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138636.71016785051</v>
      </c>
      <c r="AX70" s="67">
        <v>655.83398759319812</v>
      </c>
      <c r="AY70" s="67">
        <v>0</v>
      </c>
      <c r="AZ70" s="67">
        <v>10127.392885536254</v>
      </c>
      <c r="BA70" s="67">
        <v>1832.6357795547162</v>
      </c>
      <c r="BB70" s="67">
        <v>0</v>
      </c>
      <c r="BC70" s="67">
        <v>0</v>
      </c>
      <c r="BD70" s="67">
        <v>446.26584152691998</v>
      </c>
      <c r="BE70" s="67">
        <v>4193.9606077093022</v>
      </c>
      <c r="BF70" s="67">
        <v>144.52421572841331</v>
      </c>
      <c r="BG70" s="67">
        <v>3093.7081281835958</v>
      </c>
      <c r="BH70" s="67">
        <v>3847.7694984650416</v>
      </c>
      <c r="BI70" s="67">
        <v>270.46681746939345</v>
      </c>
      <c r="BJ70" s="67">
        <v>1444.8504384981759</v>
      </c>
      <c r="BK70" s="67">
        <v>218576.31630472749</v>
      </c>
      <c r="BL70" s="67">
        <v>3169.9343219444963</v>
      </c>
      <c r="BM70" s="67">
        <v>0</v>
      </c>
      <c r="BN70" s="67">
        <v>2903156.9436279768</v>
      </c>
      <c r="BO70" s="67">
        <v>0</v>
      </c>
      <c r="BP70" s="67">
        <v>0</v>
      </c>
      <c r="BQ70" s="55">
        <f t="shared" si="0"/>
        <v>3690233.8640632103</v>
      </c>
      <c r="BR70" s="68">
        <v>0</v>
      </c>
      <c r="BS70" s="69">
        <v>582115.68663853733</v>
      </c>
      <c r="BT70" s="69"/>
      <c r="BU70" s="67"/>
      <c r="BV70" s="55">
        <f t="shared" si="1"/>
        <v>582115.68663853733</v>
      </c>
      <c r="BW70" s="59">
        <f t="shared" si="2"/>
        <v>4272349.5507017476</v>
      </c>
      <c r="BX70" s="68">
        <v>0</v>
      </c>
      <c r="BY70" s="70">
        <v>670187.28445368668</v>
      </c>
      <c r="BZ70" s="61">
        <f t="shared" si="3"/>
        <v>4942536.835155434</v>
      </c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</row>
    <row r="71" spans="1:116" customFormat="1" ht="15" x14ac:dyDescent="0.25">
      <c r="A71" s="63">
        <f t="shared" si="4"/>
        <v>64</v>
      </c>
      <c r="B71" s="64" t="s">
        <v>293</v>
      </c>
      <c r="C71" s="65" t="s">
        <v>351</v>
      </c>
      <c r="D71" s="66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  <c r="AW71" s="67">
        <v>0</v>
      </c>
      <c r="AX71" s="67">
        <v>0</v>
      </c>
      <c r="AY71" s="67">
        <v>0</v>
      </c>
      <c r="AZ71" s="67">
        <v>0</v>
      </c>
      <c r="BA71" s="67">
        <v>0</v>
      </c>
      <c r="BB71" s="67">
        <v>0</v>
      </c>
      <c r="BC71" s="67">
        <v>0</v>
      </c>
      <c r="BD71" s="67">
        <v>0</v>
      </c>
      <c r="BE71" s="67">
        <v>0</v>
      </c>
      <c r="BF71" s="67">
        <v>0</v>
      </c>
      <c r="BG71" s="67">
        <v>0</v>
      </c>
      <c r="BH71" s="67">
        <v>0</v>
      </c>
      <c r="BI71" s="67">
        <v>0</v>
      </c>
      <c r="BJ71" s="67">
        <v>0</v>
      </c>
      <c r="BK71" s="67">
        <v>0</v>
      </c>
      <c r="BL71" s="67">
        <v>0</v>
      </c>
      <c r="BM71" s="67">
        <v>0</v>
      </c>
      <c r="BN71" s="67">
        <v>0</v>
      </c>
      <c r="BO71" s="67">
        <v>497698.33309578086</v>
      </c>
      <c r="BP71" s="67">
        <v>0</v>
      </c>
      <c r="BQ71" s="55">
        <f t="shared" si="0"/>
        <v>497698.33309578086</v>
      </c>
      <c r="BR71" s="68">
        <v>0</v>
      </c>
      <c r="BS71" s="69">
        <v>0</v>
      </c>
      <c r="BT71" s="69"/>
      <c r="BU71" s="67"/>
      <c r="BV71" s="55">
        <f t="shared" si="1"/>
        <v>0</v>
      </c>
      <c r="BW71" s="59">
        <f t="shared" si="2"/>
        <v>497698.33309578086</v>
      </c>
      <c r="BX71" s="68">
        <v>0</v>
      </c>
      <c r="BY71" s="70">
        <v>0</v>
      </c>
      <c r="BZ71" s="61">
        <f t="shared" si="3"/>
        <v>497698.33309578086</v>
      </c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</row>
    <row r="72" spans="1:116" customFormat="1" ht="15" x14ac:dyDescent="0.25">
      <c r="A72" s="63">
        <f t="shared" si="4"/>
        <v>65</v>
      </c>
      <c r="B72" s="64" t="s">
        <v>294</v>
      </c>
      <c r="C72" s="65" t="s">
        <v>352</v>
      </c>
      <c r="D72" s="66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55">
        <f t="shared" ref="BQ72" si="5">SUM(D72:BP72)</f>
        <v>0</v>
      </c>
      <c r="BR72" s="68">
        <v>0</v>
      </c>
      <c r="BS72" s="69">
        <v>0</v>
      </c>
      <c r="BT72" s="69"/>
      <c r="BU72" s="67"/>
      <c r="BV72" s="55">
        <f t="shared" ref="BV72" si="6">SUM(BR72:BS72)</f>
        <v>0</v>
      </c>
      <c r="BW72" s="59">
        <f t="shared" ref="BW72" si="7">BV72+BQ72</f>
        <v>0</v>
      </c>
      <c r="BX72" s="68">
        <v>0</v>
      </c>
      <c r="BY72" s="70">
        <v>0</v>
      </c>
      <c r="BZ72" s="61">
        <f t="shared" ref="BZ72" si="8">SUM(BW72:BY72)</f>
        <v>0</v>
      </c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</row>
    <row r="73" spans="1:116" customFormat="1" ht="15" x14ac:dyDescent="0.25">
      <c r="A73" s="63">
        <f t="shared" ref="A73:A76" si="9">A72+1</f>
        <v>66</v>
      </c>
      <c r="B73" s="72" t="s">
        <v>295</v>
      </c>
      <c r="C73" s="73" t="s">
        <v>155</v>
      </c>
      <c r="D73" s="74">
        <f t="shared" ref="D73:BO73" si="10">SUM(D8:D72)</f>
        <v>20580200.081282016</v>
      </c>
      <c r="E73" s="74">
        <f t="shared" si="10"/>
        <v>2491600.0062657334</v>
      </c>
      <c r="F73" s="74">
        <f t="shared" si="10"/>
        <v>1783400.0070603362</v>
      </c>
      <c r="G73" s="74">
        <f t="shared" si="10"/>
        <v>3785830.0574405408</v>
      </c>
      <c r="H73" s="74">
        <f t="shared" si="10"/>
        <v>36214152.526921585</v>
      </c>
      <c r="I73" s="74">
        <f t="shared" si="10"/>
        <v>6443018.2707789103</v>
      </c>
      <c r="J73" s="74">
        <f t="shared" si="10"/>
        <v>4660093.0487006465</v>
      </c>
      <c r="K73" s="74">
        <f t="shared" si="10"/>
        <v>2716634.102687669</v>
      </c>
      <c r="L73" s="74">
        <f t="shared" si="10"/>
        <v>3533949.4491008786</v>
      </c>
      <c r="M73" s="74">
        <f t="shared" si="10"/>
        <v>23460418.494536553</v>
      </c>
      <c r="N73" s="74">
        <f t="shared" si="10"/>
        <v>5903785.9424880855</v>
      </c>
      <c r="O73" s="74">
        <f t="shared" si="10"/>
        <v>5194283.5699610636</v>
      </c>
      <c r="P73" s="74">
        <f t="shared" si="10"/>
        <v>4809430.3241900755</v>
      </c>
      <c r="Q73" s="74">
        <f t="shared" si="10"/>
        <v>6703180.1162714781</v>
      </c>
      <c r="R73" s="74">
        <f t="shared" si="10"/>
        <v>2775372.5911528366</v>
      </c>
      <c r="S73" s="74">
        <f t="shared" si="10"/>
        <v>10576831.177153947</v>
      </c>
      <c r="T73" s="74">
        <f t="shared" si="10"/>
        <v>2865114.4811373935</v>
      </c>
      <c r="U73" s="74">
        <f t="shared" si="10"/>
        <v>5516020.0615393342</v>
      </c>
      <c r="V73" s="74">
        <f t="shared" si="10"/>
        <v>4984785.0619427506</v>
      </c>
      <c r="W73" s="74">
        <f t="shared" si="10"/>
        <v>998890.76165594836</v>
      </c>
      <c r="X73" s="74">
        <f t="shared" si="10"/>
        <v>2971495.3829078665</v>
      </c>
      <c r="Y73" s="74">
        <f t="shared" si="10"/>
        <v>3836203.9545519012</v>
      </c>
      <c r="Z73" s="74">
        <f t="shared" si="10"/>
        <v>3340773.7612922564</v>
      </c>
      <c r="AA73" s="74">
        <f t="shared" si="10"/>
        <v>27835400.291529328</v>
      </c>
      <c r="AB73" s="74">
        <f t="shared" si="10"/>
        <v>2722600.0058933976</v>
      </c>
      <c r="AC73" s="74">
        <f t="shared" si="10"/>
        <v>4471200.0135089336</v>
      </c>
      <c r="AD73" s="74">
        <f t="shared" si="10"/>
        <v>42106900.151327983</v>
      </c>
      <c r="AE73" s="74">
        <f t="shared" si="10"/>
        <v>5540000.0128946267</v>
      </c>
      <c r="AF73" s="74">
        <f t="shared" si="10"/>
        <v>29131900.07160984</v>
      </c>
      <c r="AG73" s="74">
        <f t="shared" si="10"/>
        <v>25398200.067737665</v>
      </c>
      <c r="AH73" s="74">
        <f t="shared" si="10"/>
        <v>13036100.05523137</v>
      </c>
      <c r="AI73" s="74">
        <f t="shared" si="10"/>
        <v>2858400.0172977285</v>
      </c>
      <c r="AJ73" s="74">
        <f t="shared" si="10"/>
        <v>1709962.3659999995</v>
      </c>
      <c r="AK73" s="74">
        <f t="shared" si="10"/>
        <v>7811800.0276928749</v>
      </c>
      <c r="AL73" s="74">
        <f t="shared" si="10"/>
        <v>1835771.9869999997</v>
      </c>
      <c r="AM73" s="74">
        <f t="shared" si="10"/>
        <v>24987400.062472258</v>
      </c>
      <c r="AN73" s="74">
        <f t="shared" si="10"/>
        <v>2646500.0081015918</v>
      </c>
      <c r="AO73" s="74">
        <f t="shared" si="10"/>
        <v>3067700.0071041579</v>
      </c>
      <c r="AP73" s="74">
        <f t="shared" si="10"/>
        <v>12051300.026737001</v>
      </c>
      <c r="AQ73" s="74">
        <f t="shared" si="10"/>
        <v>5748200.0108017884</v>
      </c>
      <c r="AR73" s="74">
        <f t="shared" si="10"/>
        <v>19188300.024885125</v>
      </c>
      <c r="AS73" s="74">
        <f t="shared" si="10"/>
        <v>5424800.0149451122</v>
      </c>
      <c r="AT73" s="74">
        <f t="shared" si="10"/>
        <v>2973500.0061492035</v>
      </c>
      <c r="AU73" s="74">
        <f t="shared" si="10"/>
        <v>9000493.090999959</v>
      </c>
      <c r="AV73" s="74">
        <f t="shared" si="10"/>
        <v>23222600</v>
      </c>
      <c r="AW73" s="74">
        <f t="shared" si="10"/>
        <v>11862900.024775755</v>
      </c>
      <c r="AX73" s="74">
        <f t="shared" si="10"/>
        <v>9868900.0232716836</v>
      </c>
      <c r="AY73" s="74">
        <f t="shared" si="10"/>
        <v>2032700.0032454866</v>
      </c>
      <c r="AZ73" s="74">
        <f t="shared" si="10"/>
        <v>4183500.0132943671</v>
      </c>
      <c r="BA73" s="74">
        <f t="shared" si="10"/>
        <v>1460100.0029344873</v>
      </c>
      <c r="BB73" s="74">
        <f t="shared" si="10"/>
        <v>2845400.0060902853</v>
      </c>
      <c r="BC73" s="74">
        <f t="shared" si="10"/>
        <v>1143900.0012584862</v>
      </c>
      <c r="BD73" s="74">
        <f t="shared" si="10"/>
        <v>4311900.0109073268</v>
      </c>
      <c r="BE73" s="74">
        <f t="shared" si="10"/>
        <v>3446600.0064628273</v>
      </c>
      <c r="BF73" s="74">
        <f t="shared" si="10"/>
        <v>30861570.076370753</v>
      </c>
      <c r="BG73" s="74">
        <f t="shared" si="10"/>
        <v>16023100.015793389</v>
      </c>
      <c r="BH73" s="74">
        <f t="shared" si="10"/>
        <v>17954100.021154463</v>
      </c>
      <c r="BI73" s="74">
        <f t="shared" si="10"/>
        <v>2773800.0060145026</v>
      </c>
      <c r="BJ73" s="74">
        <f t="shared" si="10"/>
        <v>4608900.0037411051</v>
      </c>
      <c r="BK73" s="74">
        <f t="shared" si="10"/>
        <v>3129700.0088324808</v>
      </c>
      <c r="BL73" s="74">
        <f t="shared" si="10"/>
        <v>3451300.0091314483</v>
      </c>
      <c r="BM73" s="74">
        <f t="shared" si="10"/>
        <v>884800.00175358995</v>
      </c>
      <c r="BN73" s="74">
        <f t="shared" si="10"/>
        <v>3098000.0053070318</v>
      </c>
      <c r="BO73" s="74">
        <f t="shared" si="10"/>
        <v>497697.96759001346</v>
      </c>
      <c r="BP73" s="74">
        <f t="shared" ref="BP73:BZ73" si="11">SUM(BP8:BP72)</f>
        <v>0</v>
      </c>
      <c r="BQ73" s="74">
        <f t="shared" si="11"/>
        <v>563353359.75886917</v>
      </c>
      <c r="BR73" s="74">
        <f t="shared" si="11"/>
        <v>120782150.11383039</v>
      </c>
      <c r="BS73" s="74">
        <f t="shared" si="11"/>
        <v>22934731.549136907</v>
      </c>
      <c r="BT73" s="74"/>
      <c r="BU73" s="74"/>
      <c r="BV73" s="74">
        <f t="shared" si="11"/>
        <v>143716881.66296729</v>
      </c>
      <c r="BW73" s="74">
        <f t="shared" si="11"/>
        <v>707070241.42183626</v>
      </c>
      <c r="BX73" s="74">
        <f t="shared" si="11"/>
        <v>-0.49105228274129331</v>
      </c>
      <c r="BY73" s="74">
        <f t="shared" si="11"/>
        <v>51766000.429986797</v>
      </c>
      <c r="BZ73" s="74">
        <f t="shared" si="11"/>
        <v>758836241.36077106</v>
      </c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</row>
    <row r="74" spans="1:116" customFormat="1" ht="15" x14ac:dyDescent="0.25">
      <c r="A74" s="63">
        <f t="shared" si="9"/>
        <v>67</v>
      </c>
      <c r="B74" s="75" t="s">
        <v>156</v>
      </c>
      <c r="C74" s="76" t="s">
        <v>157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8">
        <v>-5450733</v>
      </c>
      <c r="BS74" s="78"/>
      <c r="BT74" s="78"/>
      <c r="BU74" s="79"/>
      <c r="BV74" s="55">
        <f>SUM(BR74:BS74)</f>
        <v>-5450733</v>
      </c>
      <c r="BW74" s="59">
        <f>BV74+BQ74</f>
        <v>-5450733</v>
      </c>
      <c r="BX74" s="80"/>
      <c r="BY74" s="81"/>
      <c r="BZ74" s="61">
        <f>SUM(BW74:BY74)</f>
        <v>-5450733</v>
      </c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</row>
    <row r="75" spans="1:116" customFormat="1" ht="15" x14ac:dyDescent="0.25">
      <c r="A75" s="63">
        <f t="shared" si="9"/>
        <v>68</v>
      </c>
      <c r="B75" s="64" t="s">
        <v>158</v>
      </c>
      <c r="C75" s="65" t="s">
        <v>159</v>
      </c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66">
        <v>2021156.6916370047</v>
      </c>
      <c r="BS75" s="69"/>
      <c r="BT75" s="69"/>
      <c r="BU75" s="67"/>
      <c r="BV75" s="55">
        <f>SUM(BR75:BS75)</f>
        <v>2021156.6916370047</v>
      </c>
      <c r="BW75" s="59">
        <f>BV75+BQ75</f>
        <v>2021156.6916370047</v>
      </c>
      <c r="BX75" s="83"/>
      <c r="BY75" s="84"/>
      <c r="BZ75" s="61">
        <f>SUM(BW75:BY75)</f>
        <v>2021156.6916370047</v>
      </c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</row>
    <row r="76" spans="1:116" customFormat="1" ht="15" x14ac:dyDescent="0.25">
      <c r="A76" s="63">
        <f t="shared" si="9"/>
        <v>69</v>
      </c>
      <c r="B76" s="85" t="s">
        <v>160</v>
      </c>
      <c r="C76" s="86" t="s">
        <v>226</v>
      </c>
      <c r="D76" s="74">
        <f t="shared" ref="D76:BO76" si="12">SUM(D73:D75)</f>
        <v>20580200.081282016</v>
      </c>
      <c r="E76" s="74">
        <f t="shared" si="12"/>
        <v>2491600.0062657334</v>
      </c>
      <c r="F76" s="74">
        <f t="shared" si="12"/>
        <v>1783400.0070603362</v>
      </c>
      <c r="G76" s="74">
        <f t="shared" si="12"/>
        <v>3785830.0574405408</v>
      </c>
      <c r="H76" s="74">
        <f t="shared" si="12"/>
        <v>36214152.526921585</v>
      </c>
      <c r="I76" s="74">
        <f t="shared" si="12"/>
        <v>6443018.2707789103</v>
      </c>
      <c r="J76" s="74">
        <f t="shared" si="12"/>
        <v>4660093.0487006465</v>
      </c>
      <c r="K76" s="74">
        <f t="shared" si="12"/>
        <v>2716634.102687669</v>
      </c>
      <c r="L76" s="74">
        <f t="shared" si="12"/>
        <v>3533949.4491008786</v>
      </c>
      <c r="M76" s="74">
        <f t="shared" si="12"/>
        <v>23460418.494536553</v>
      </c>
      <c r="N76" s="74">
        <f t="shared" si="12"/>
        <v>5903785.9424880855</v>
      </c>
      <c r="O76" s="74">
        <f t="shared" si="12"/>
        <v>5194283.5699610636</v>
      </c>
      <c r="P76" s="74">
        <f t="shared" si="12"/>
        <v>4809430.3241900755</v>
      </c>
      <c r="Q76" s="74">
        <f t="shared" si="12"/>
        <v>6703180.1162714781</v>
      </c>
      <c r="R76" s="74">
        <f t="shared" si="12"/>
        <v>2775372.5911528366</v>
      </c>
      <c r="S76" s="74">
        <f t="shared" si="12"/>
        <v>10576831.177153947</v>
      </c>
      <c r="T76" s="74">
        <f t="shared" si="12"/>
        <v>2865114.4811373935</v>
      </c>
      <c r="U76" s="74">
        <f t="shared" si="12"/>
        <v>5516020.0615393342</v>
      </c>
      <c r="V76" s="74">
        <f t="shared" si="12"/>
        <v>4984785.0619427506</v>
      </c>
      <c r="W76" s="74">
        <f t="shared" si="12"/>
        <v>998890.76165594836</v>
      </c>
      <c r="X76" s="74">
        <f t="shared" si="12"/>
        <v>2971495.3829078665</v>
      </c>
      <c r="Y76" s="74">
        <f t="shared" si="12"/>
        <v>3836203.9545519012</v>
      </c>
      <c r="Z76" s="74">
        <f t="shared" si="12"/>
        <v>3340773.7612922564</v>
      </c>
      <c r="AA76" s="74">
        <f t="shared" si="12"/>
        <v>27835400.291529328</v>
      </c>
      <c r="AB76" s="74">
        <f t="shared" si="12"/>
        <v>2722600.0058933976</v>
      </c>
      <c r="AC76" s="74">
        <f t="shared" si="12"/>
        <v>4471200.0135089336</v>
      </c>
      <c r="AD76" s="74">
        <f t="shared" si="12"/>
        <v>42106900.151327983</v>
      </c>
      <c r="AE76" s="74">
        <f t="shared" si="12"/>
        <v>5540000.0128946267</v>
      </c>
      <c r="AF76" s="74">
        <f t="shared" si="12"/>
        <v>29131900.07160984</v>
      </c>
      <c r="AG76" s="74">
        <f t="shared" si="12"/>
        <v>25398200.067737665</v>
      </c>
      <c r="AH76" s="74">
        <f t="shared" si="12"/>
        <v>13036100.05523137</v>
      </c>
      <c r="AI76" s="74">
        <f t="shared" si="12"/>
        <v>2858400.0172977285</v>
      </c>
      <c r="AJ76" s="74">
        <f t="shared" si="12"/>
        <v>1709962.3659999995</v>
      </c>
      <c r="AK76" s="74">
        <f t="shared" si="12"/>
        <v>7811800.0276928749</v>
      </c>
      <c r="AL76" s="74">
        <f t="shared" si="12"/>
        <v>1835771.9869999997</v>
      </c>
      <c r="AM76" s="74">
        <f t="shared" si="12"/>
        <v>24987400.062472258</v>
      </c>
      <c r="AN76" s="74">
        <f t="shared" si="12"/>
        <v>2646500.0081015918</v>
      </c>
      <c r="AO76" s="74">
        <f t="shared" si="12"/>
        <v>3067700.0071041579</v>
      </c>
      <c r="AP76" s="74">
        <f t="shared" si="12"/>
        <v>12051300.026737001</v>
      </c>
      <c r="AQ76" s="74">
        <f t="shared" si="12"/>
        <v>5748200.0108017884</v>
      </c>
      <c r="AR76" s="74">
        <f t="shared" si="12"/>
        <v>19188300.024885125</v>
      </c>
      <c r="AS76" s="74">
        <f t="shared" si="12"/>
        <v>5424800.0149451122</v>
      </c>
      <c r="AT76" s="74">
        <f t="shared" si="12"/>
        <v>2973500.0061492035</v>
      </c>
      <c r="AU76" s="74">
        <f t="shared" si="12"/>
        <v>9000493.090999959</v>
      </c>
      <c r="AV76" s="74">
        <f t="shared" si="12"/>
        <v>23222600</v>
      </c>
      <c r="AW76" s="74">
        <f t="shared" si="12"/>
        <v>11862900.024775755</v>
      </c>
      <c r="AX76" s="74">
        <f t="shared" si="12"/>
        <v>9868900.0232716836</v>
      </c>
      <c r="AY76" s="74">
        <f t="shared" si="12"/>
        <v>2032700.0032454866</v>
      </c>
      <c r="AZ76" s="74">
        <f t="shared" si="12"/>
        <v>4183500.0132943671</v>
      </c>
      <c r="BA76" s="74">
        <f t="shared" si="12"/>
        <v>1460100.0029344873</v>
      </c>
      <c r="BB76" s="74">
        <f t="shared" si="12"/>
        <v>2845400.0060902853</v>
      </c>
      <c r="BC76" s="74">
        <f t="shared" si="12"/>
        <v>1143900.0012584862</v>
      </c>
      <c r="BD76" s="74">
        <f t="shared" si="12"/>
        <v>4311900.0109073268</v>
      </c>
      <c r="BE76" s="74">
        <f t="shared" si="12"/>
        <v>3446600.0064628273</v>
      </c>
      <c r="BF76" s="74">
        <f t="shared" si="12"/>
        <v>30861570.076370753</v>
      </c>
      <c r="BG76" s="74">
        <f t="shared" si="12"/>
        <v>16023100.015793389</v>
      </c>
      <c r="BH76" s="74">
        <f t="shared" si="12"/>
        <v>17954100.021154463</v>
      </c>
      <c r="BI76" s="74">
        <f t="shared" si="12"/>
        <v>2773800.0060145026</v>
      </c>
      <c r="BJ76" s="74">
        <f t="shared" si="12"/>
        <v>4608900.0037411051</v>
      </c>
      <c r="BK76" s="74">
        <f t="shared" si="12"/>
        <v>3129700.0088324808</v>
      </c>
      <c r="BL76" s="74">
        <f t="shared" si="12"/>
        <v>3451300.0091314483</v>
      </c>
      <c r="BM76" s="74">
        <f t="shared" si="12"/>
        <v>884800.00175358995</v>
      </c>
      <c r="BN76" s="74">
        <f t="shared" si="12"/>
        <v>3098000.0053070318</v>
      </c>
      <c r="BO76" s="74">
        <f t="shared" si="12"/>
        <v>497697.96759001346</v>
      </c>
      <c r="BP76" s="74">
        <f t="shared" ref="BP76:BZ76" si="13">SUM(BP73:BP75)</f>
        <v>0</v>
      </c>
      <c r="BQ76" s="74">
        <f t="shared" si="13"/>
        <v>563353359.75886917</v>
      </c>
      <c r="BR76" s="74">
        <f t="shared" si="13"/>
        <v>117352573.8054674</v>
      </c>
      <c r="BS76" s="74">
        <f t="shared" si="13"/>
        <v>22934731.549136907</v>
      </c>
      <c r="BT76" s="74"/>
      <c r="BU76" s="74"/>
      <c r="BV76" s="74">
        <f t="shared" si="13"/>
        <v>140287305.3546043</v>
      </c>
      <c r="BW76" s="74">
        <f t="shared" si="13"/>
        <v>703640665.1134733</v>
      </c>
      <c r="BX76" s="74">
        <f t="shared" si="13"/>
        <v>-0.49105228274129331</v>
      </c>
      <c r="BY76" s="74">
        <f t="shared" si="13"/>
        <v>51766000.429986797</v>
      </c>
      <c r="BZ76" s="74">
        <f t="shared" si="13"/>
        <v>755406665.0524081</v>
      </c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</row>
    <row r="77" spans="1:116" ht="12" customHeight="1" x14ac:dyDescent="0.25"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</row>
    <row r="78" spans="1:116" ht="12" customHeight="1" x14ac:dyDescent="0.25"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</row>
    <row r="79" spans="1:116" ht="12" customHeight="1" x14ac:dyDescent="0.25"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</row>
    <row r="80" spans="1:116" ht="12" customHeight="1" x14ac:dyDescent="0.25"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</row>
    <row r="81" spans="4:78" ht="12" customHeight="1" x14ac:dyDescent="0.25"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</row>
    <row r="82" spans="4:78" ht="12" customHeight="1" x14ac:dyDescent="0.25"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</row>
    <row r="83" spans="4:78" ht="12" customHeight="1" x14ac:dyDescent="0.25"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</row>
    <row r="84" spans="4:78" ht="12" customHeight="1" x14ac:dyDescent="0.25"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</row>
    <row r="85" spans="4:78" ht="12" customHeight="1" x14ac:dyDescent="0.25"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</row>
    <row r="86" spans="4:78" ht="12" customHeight="1" x14ac:dyDescent="0.25"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</row>
    <row r="87" spans="4:78" ht="12" customHeight="1" x14ac:dyDescent="0.25"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  <c r="BZ87" s="98"/>
    </row>
    <row r="88" spans="4:78" ht="12" customHeight="1" x14ac:dyDescent="0.25"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  <c r="BZ88" s="98"/>
    </row>
    <row r="89" spans="4:78" ht="12" customHeight="1" x14ac:dyDescent="0.25"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  <c r="BZ89" s="98"/>
    </row>
    <row r="90" spans="4:78" ht="12" customHeight="1" x14ac:dyDescent="0.25"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</row>
    <row r="91" spans="4:78" ht="12" customHeight="1" x14ac:dyDescent="0.25"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</row>
    <row r="92" spans="4:78" ht="12" customHeight="1" x14ac:dyDescent="0.25"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</row>
    <row r="93" spans="4:78" ht="12" customHeight="1" x14ac:dyDescent="0.25"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</row>
    <row r="94" spans="4:78" ht="12" customHeight="1" x14ac:dyDescent="0.25"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</row>
    <row r="95" spans="4:78" ht="12" customHeight="1" x14ac:dyDescent="0.25"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</row>
    <row r="96" spans="4:78" ht="12" customHeight="1" x14ac:dyDescent="0.25"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</row>
    <row r="97" spans="4:78" ht="12" customHeight="1" x14ac:dyDescent="0.25"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</row>
    <row r="98" spans="4:78" ht="12" customHeight="1" x14ac:dyDescent="0.25"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</row>
    <row r="99" spans="4:78" ht="12" customHeight="1" x14ac:dyDescent="0.25"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</row>
    <row r="100" spans="4:78" ht="12" customHeight="1" x14ac:dyDescent="0.25"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</row>
    <row r="101" spans="4:78" ht="12" customHeight="1" x14ac:dyDescent="0.25"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</row>
    <row r="102" spans="4:78" ht="12" customHeight="1" x14ac:dyDescent="0.25"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</row>
    <row r="103" spans="4:78" ht="12" customHeight="1" x14ac:dyDescent="0.25"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</row>
    <row r="104" spans="4:78" ht="12" customHeight="1" x14ac:dyDescent="0.25"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</row>
    <row r="105" spans="4:78" ht="12" customHeight="1" x14ac:dyDescent="0.25"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</row>
    <row r="106" spans="4:78" ht="12" customHeight="1" x14ac:dyDescent="0.25"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</row>
    <row r="107" spans="4:78" ht="12" customHeight="1" x14ac:dyDescent="0.25"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</row>
    <row r="108" spans="4:78" ht="12" customHeight="1" x14ac:dyDescent="0.25"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</row>
    <row r="109" spans="4:78" ht="12" customHeight="1" x14ac:dyDescent="0.25"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</row>
    <row r="110" spans="4:78" ht="12" customHeight="1" x14ac:dyDescent="0.25"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</row>
    <row r="111" spans="4:78" ht="12" customHeight="1" x14ac:dyDescent="0.25"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</row>
    <row r="112" spans="4:78" ht="12" customHeight="1" x14ac:dyDescent="0.25"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</row>
  </sheetData>
  <mergeCells count="28">
    <mergeCell ref="BT2:BU2"/>
    <mergeCell ref="BV2:BY2"/>
    <mergeCell ref="BR4:BV4"/>
    <mergeCell ref="BX4:BY4"/>
    <mergeCell ref="BA2:BB2"/>
    <mergeCell ref="BC2:BF2"/>
    <mergeCell ref="BH2:BJ2"/>
    <mergeCell ref="BK2:BL2"/>
    <mergeCell ref="BM2:BP2"/>
    <mergeCell ref="BQ2:BS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O120"/>
  <sheetViews>
    <sheetView tabSelected="1" workbookViewId="0">
      <pane xSplit="3" ySplit="7" topLeftCell="GYI8" activePane="bottomRight" state="frozen"/>
      <selection pane="topRight" activeCell="D1" sqref="D1"/>
      <selection pane="bottomLeft" activeCell="A8" sqref="A8"/>
      <selection pane="bottomRight" activeCell="CD43" sqref="CD43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6" width="12" style="4" customWidth="1"/>
    <col min="87" max="89" width="9.140625" style="4"/>
    <col min="90" max="90" width="18.85546875" style="4" bestFit="1" customWidth="1"/>
    <col min="91" max="91" width="10.42578125" style="4" customWidth="1"/>
    <col min="92" max="97" width="9.140625" style="4"/>
    <col min="257" max="257" width="4.28515625" customWidth="1"/>
    <col min="258" max="258" width="14.5703125" bestFit="1" customWidth="1"/>
    <col min="259" max="259" width="25.7109375" customWidth="1"/>
    <col min="260" max="290" width="11.28515625" customWidth="1"/>
    <col min="291" max="291" width="13.28515625" customWidth="1"/>
    <col min="292" max="294" width="11.28515625" customWidth="1"/>
    <col min="295" max="295" width="12.42578125" customWidth="1"/>
    <col min="296" max="298" width="11.28515625" customWidth="1"/>
    <col min="299" max="299" width="11.42578125" customWidth="1"/>
    <col min="300" max="308" width="11.28515625" customWidth="1"/>
    <col min="309" max="309" width="12.85546875" customWidth="1"/>
    <col min="310" max="316" width="11.28515625" customWidth="1"/>
    <col min="317" max="317" width="12.140625" customWidth="1"/>
    <col min="318" max="321" width="11.28515625" customWidth="1"/>
    <col min="322" max="322" width="11.7109375" customWidth="1"/>
    <col min="323" max="325" width="11.28515625" customWidth="1"/>
    <col min="326" max="329" width="11.7109375" customWidth="1"/>
    <col min="330" max="334" width="11.28515625" customWidth="1"/>
    <col min="335" max="341" width="10.7109375" customWidth="1"/>
    <col min="513" max="513" width="4.28515625" customWidth="1"/>
    <col min="514" max="514" width="14.5703125" bestFit="1" customWidth="1"/>
    <col min="515" max="515" width="25.7109375" customWidth="1"/>
    <col min="516" max="546" width="11.28515625" customWidth="1"/>
    <col min="547" max="547" width="13.28515625" customWidth="1"/>
    <col min="548" max="550" width="11.28515625" customWidth="1"/>
    <col min="551" max="551" width="12.42578125" customWidth="1"/>
    <col min="552" max="554" width="11.28515625" customWidth="1"/>
    <col min="555" max="555" width="11.42578125" customWidth="1"/>
    <col min="556" max="564" width="11.28515625" customWidth="1"/>
    <col min="565" max="565" width="12.85546875" customWidth="1"/>
    <col min="566" max="572" width="11.28515625" customWidth="1"/>
    <col min="573" max="573" width="12.140625" customWidth="1"/>
    <col min="574" max="577" width="11.28515625" customWidth="1"/>
    <col min="578" max="578" width="11.7109375" customWidth="1"/>
    <col min="579" max="581" width="11.28515625" customWidth="1"/>
    <col min="582" max="585" width="11.7109375" customWidth="1"/>
    <col min="586" max="590" width="11.28515625" customWidth="1"/>
    <col min="591" max="597" width="10.7109375" customWidth="1"/>
    <col min="769" max="769" width="4.28515625" customWidth="1"/>
    <col min="770" max="770" width="14.5703125" bestFit="1" customWidth="1"/>
    <col min="771" max="771" width="25.7109375" customWidth="1"/>
    <col min="772" max="802" width="11.28515625" customWidth="1"/>
    <col min="803" max="803" width="13.28515625" customWidth="1"/>
    <col min="804" max="806" width="11.28515625" customWidth="1"/>
    <col min="807" max="807" width="12.42578125" customWidth="1"/>
    <col min="808" max="810" width="11.28515625" customWidth="1"/>
    <col min="811" max="811" width="11.42578125" customWidth="1"/>
    <col min="812" max="820" width="11.28515625" customWidth="1"/>
    <col min="821" max="821" width="12.85546875" customWidth="1"/>
    <col min="822" max="828" width="11.28515625" customWidth="1"/>
    <col min="829" max="829" width="12.140625" customWidth="1"/>
    <col min="830" max="833" width="11.28515625" customWidth="1"/>
    <col min="834" max="834" width="11.7109375" customWidth="1"/>
    <col min="835" max="837" width="11.28515625" customWidth="1"/>
    <col min="838" max="841" width="11.7109375" customWidth="1"/>
    <col min="842" max="846" width="11.28515625" customWidth="1"/>
    <col min="847" max="853" width="10.7109375" customWidth="1"/>
    <col min="1025" max="1025" width="4.28515625" customWidth="1"/>
    <col min="1026" max="1026" width="14.5703125" bestFit="1" customWidth="1"/>
    <col min="1027" max="1027" width="25.7109375" customWidth="1"/>
    <col min="1028" max="1058" width="11.28515625" customWidth="1"/>
    <col min="1059" max="1059" width="13.28515625" customWidth="1"/>
    <col min="1060" max="1062" width="11.28515625" customWidth="1"/>
    <col min="1063" max="1063" width="12.42578125" customWidth="1"/>
    <col min="1064" max="1066" width="11.28515625" customWidth="1"/>
    <col min="1067" max="1067" width="11.42578125" customWidth="1"/>
    <col min="1068" max="1076" width="11.28515625" customWidth="1"/>
    <col min="1077" max="1077" width="12.85546875" customWidth="1"/>
    <col min="1078" max="1084" width="11.28515625" customWidth="1"/>
    <col min="1085" max="1085" width="12.140625" customWidth="1"/>
    <col min="1086" max="1089" width="11.28515625" customWidth="1"/>
    <col min="1090" max="1090" width="11.7109375" customWidth="1"/>
    <col min="1091" max="1093" width="11.28515625" customWidth="1"/>
    <col min="1094" max="1097" width="11.7109375" customWidth="1"/>
    <col min="1098" max="1102" width="11.28515625" customWidth="1"/>
    <col min="1103" max="1109" width="10.7109375" customWidth="1"/>
    <col min="1281" max="1281" width="4.28515625" customWidth="1"/>
    <col min="1282" max="1282" width="14.5703125" bestFit="1" customWidth="1"/>
    <col min="1283" max="1283" width="25.7109375" customWidth="1"/>
    <col min="1284" max="1314" width="11.28515625" customWidth="1"/>
    <col min="1315" max="1315" width="13.28515625" customWidth="1"/>
    <col min="1316" max="1318" width="11.28515625" customWidth="1"/>
    <col min="1319" max="1319" width="12.42578125" customWidth="1"/>
    <col min="1320" max="1322" width="11.28515625" customWidth="1"/>
    <col min="1323" max="1323" width="11.42578125" customWidth="1"/>
    <col min="1324" max="1332" width="11.28515625" customWidth="1"/>
    <col min="1333" max="1333" width="12.85546875" customWidth="1"/>
    <col min="1334" max="1340" width="11.28515625" customWidth="1"/>
    <col min="1341" max="1341" width="12.140625" customWidth="1"/>
    <col min="1342" max="1345" width="11.28515625" customWidth="1"/>
    <col min="1346" max="1346" width="11.7109375" customWidth="1"/>
    <col min="1347" max="1349" width="11.28515625" customWidth="1"/>
    <col min="1350" max="1353" width="11.7109375" customWidth="1"/>
    <col min="1354" max="1358" width="11.28515625" customWidth="1"/>
    <col min="1359" max="1365" width="10.7109375" customWidth="1"/>
    <col min="1537" max="1537" width="4.28515625" customWidth="1"/>
    <col min="1538" max="1538" width="14.5703125" bestFit="1" customWidth="1"/>
    <col min="1539" max="1539" width="25.7109375" customWidth="1"/>
    <col min="1540" max="1570" width="11.28515625" customWidth="1"/>
    <col min="1571" max="1571" width="13.28515625" customWidth="1"/>
    <col min="1572" max="1574" width="11.28515625" customWidth="1"/>
    <col min="1575" max="1575" width="12.42578125" customWidth="1"/>
    <col min="1576" max="1578" width="11.28515625" customWidth="1"/>
    <col min="1579" max="1579" width="11.42578125" customWidth="1"/>
    <col min="1580" max="1588" width="11.28515625" customWidth="1"/>
    <col min="1589" max="1589" width="12.85546875" customWidth="1"/>
    <col min="1590" max="1596" width="11.28515625" customWidth="1"/>
    <col min="1597" max="1597" width="12.140625" customWidth="1"/>
    <col min="1598" max="1601" width="11.28515625" customWidth="1"/>
    <col min="1602" max="1602" width="11.7109375" customWidth="1"/>
    <col min="1603" max="1605" width="11.28515625" customWidth="1"/>
    <col min="1606" max="1609" width="11.7109375" customWidth="1"/>
    <col min="1610" max="1614" width="11.28515625" customWidth="1"/>
    <col min="1615" max="1621" width="10.7109375" customWidth="1"/>
    <col min="1793" max="1793" width="4.28515625" customWidth="1"/>
    <col min="1794" max="1794" width="14.5703125" bestFit="1" customWidth="1"/>
    <col min="1795" max="1795" width="25.7109375" customWidth="1"/>
    <col min="1796" max="1826" width="11.28515625" customWidth="1"/>
    <col min="1827" max="1827" width="13.28515625" customWidth="1"/>
    <col min="1828" max="1830" width="11.28515625" customWidth="1"/>
    <col min="1831" max="1831" width="12.42578125" customWidth="1"/>
    <col min="1832" max="1834" width="11.28515625" customWidth="1"/>
    <col min="1835" max="1835" width="11.42578125" customWidth="1"/>
    <col min="1836" max="1844" width="11.28515625" customWidth="1"/>
    <col min="1845" max="1845" width="12.85546875" customWidth="1"/>
    <col min="1846" max="1852" width="11.28515625" customWidth="1"/>
    <col min="1853" max="1853" width="12.140625" customWidth="1"/>
    <col min="1854" max="1857" width="11.28515625" customWidth="1"/>
    <col min="1858" max="1858" width="11.7109375" customWidth="1"/>
    <col min="1859" max="1861" width="11.28515625" customWidth="1"/>
    <col min="1862" max="1865" width="11.7109375" customWidth="1"/>
    <col min="1866" max="1870" width="11.28515625" customWidth="1"/>
    <col min="1871" max="1877" width="10.7109375" customWidth="1"/>
    <col min="2049" max="2049" width="4.28515625" customWidth="1"/>
    <col min="2050" max="2050" width="14.5703125" bestFit="1" customWidth="1"/>
    <col min="2051" max="2051" width="25.7109375" customWidth="1"/>
    <col min="2052" max="2082" width="11.28515625" customWidth="1"/>
    <col min="2083" max="2083" width="13.28515625" customWidth="1"/>
    <col min="2084" max="2086" width="11.28515625" customWidth="1"/>
    <col min="2087" max="2087" width="12.42578125" customWidth="1"/>
    <col min="2088" max="2090" width="11.28515625" customWidth="1"/>
    <col min="2091" max="2091" width="11.42578125" customWidth="1"/>
    <col min="2092" max="2100" width="11.28515625" customWidth="1"/>
    <col min="2101" max="2101" width="12.85546875" customWidth="1"/>
    <col min="2102" max="2108" width="11.28515625" customWidth="1"/>
    <col min="2109" max="2109" width="12.140625" customWidth="1"/>
    <col min="2110" max="2113" width="11.28515625" customWidth="1"/>
    <col min="2114" max="2114" width="11.7109375" customWidth="1"/>
    <col min="2115" max="2117" width="11.28515625" customWidth="1"/>
    <col min="2118" max="2121" width="11.7109375" customWidth="1"/>
    <col min="2122" max="2126" width="11.28515625" customWidth="1"/>
    <col min="2127" max="2133" width="10.7109375" customWidth="1"/>
    <col min="2305" max="2305" width="4.28515625" customWidth="1"/>
    <col min="2306" max="2306" width="14.5703125" bestFit="1" customWidth="1"/>
    <col min="2307" max="2307" width="25.7109375" customWidth="1"/>
    <col min="2308" max="2338" width="11.28515625" customWidth="1"/>
    <col min="2339" max="2339" width="13.28515625" customWidth="1"/>
    <col min="2340" max="2342" width="11.28515625" customWidth="1"/>
    <col min="2343" max="2343" width="12.42578125" customWidth="1"/>
    <col min="2344" max="2346" width="11.28515625" customWidth="1"/>
    <col min="2347" max="2347" width="11.42578125" customWidth="1"/>
    <col min="2348" max="2356" width="11.28515625" customWidth="1"/>
    <col min="2357" max="2357" width="12.85546875" customWidth="1"/>
    <col min="2358" max="2364" width="11.28515625" customWidth="1"/>
    <col min="2365" max="2365" width="12.140625" customWidth="1"/>
    <col min="2366" max="2369" width="11.28515625" customWidth="1"/>
    <col min="2370" max="2370" width="11.7109375" customWidth="1"/>
    <col min="2371" max="2373" width="11.28515625" customWidth="1"/>
    <col min="2374" max="2377" width="11.7109375" customWidth="1"/>
    <col min="2378" max="2382" width="11.28515625" customWidth="1"/>
    <col min="2383" max="2389" width="10.7109375" customWidth="1"/>
    <col min="2561" max="2561" width="4.28515625" customWidth="1"/>
    <col min="2562" max="2562" width="14.5703125" bestFit="1" customWidth="1"/>
    <col min="2563" max="2563" width="25.7109375" customWidth="1"/>
    <col min="2564" max="2594" width="11.28515625" customWidth="1"/>
    <col min="2595" max="2595" width="13.28515625" customWidth="1"/>
    <col min="2596" max="2598" width="11.28515625" customWidth="1"/>
    <col min="2599" max="2599" width="12.42578125" customWidth="1"/>
    <col min="2600" max="2602" width="11.28515625" customWidth="1"/>
    <col min="2603" max="2603" width="11.42578125" customWidth="1"/>
    <col min="2604" max="2612" width="11.28515625" customWidth="1"/>
    <col min="2613" max="2613" width="12.85546875" customWidth="1"/>
    <col min="2614" max="2620" width="11.28515625" customWidth="1"/>
    <col min="2621" max="2621" width="12.140625" customWidth="1"/>
    <col min="2622" max="2625" width="11.28515625" customWidth="1"/>
    <col min="2626" max="2626" width="11.7109375" customWidth="1"/>
    <col min="2627" max="2629" width="11.28515625" customWidth="1"/>
    <col min="2630" max="2633" width="11.7109375" customWidth="1"/>
    <col min="2634" max="2638" width="11.28515625" customWidth="1"/>
    <col min="2639" max="2645" width="10.7109375" customWidth="1"/>
    <col min="2817" max="2817" width="4.28515625" customWidth="1"/>
    <col min="2818" max="2818" width="14.5703125" bestFit="1" customWidth="1"/>
    <col min="2819" max="2819" width="25.7109375" customWidth="1"/>
    <col min="2820" max="2850" width="11.28515625" customWidth="1"/>
    <col min="2851" max="2851" width="13.28515625" customWidth="1"/>
    <col min="2852" max="2854" width="11.28515625" customWidth="1"/>
    <col min="2855" max="2855" width="12.42578125" customWidth="1"/>
    <col min="2856" max="2858" width="11.28515625" customWidth="1"/>
    <col min="2859" max="2859" width="11.42578125" customWidth="1"/>
    <col min="2860" max="2868" width="11.28515625" customWidth="1"/>
    <col min="2869" max="2869" width="12.85546875" customWidth="1"/>
    <col min="2870" max="2876" width="11.28515625" customWidth="1"/>
    <col min="2877" max="2877" width="12.140625" customWidth="1"/>
    <col min="2878" max="2881" width="11.28515625" customWidth="1"/>
    <col min="2882" max="2882" width="11.7109375" customWidth="1"/>
    <col min="2883" max="2885" width="11.28515625" customWidth="1"/>
    <col min="2886" max="2889" width="11.7109375" customWidth="1"/>
    <col min="2890" max="2894" width="11.28515625" customWidth="1"/>
    <col min="2895" max="2901" width="10.7109375" customWidth="1"/>
    <col min="3073" max="3073" width="4.28515625" customWidth="1"/>
    <col min="3074" max="3074" width="14.5703125" bestFit="1" customWidth="1"/>
    <col min="3075" max="3075" width="25.7109375" customWidth="1"/>
    <col min="3076" max="3106" width="11.28515625" customWidth="1"/>
    <col min="3107" max="3107" width="13.28515625" customWidth="1"/>
    <col min="3108" max="3110" width="11.28515625" customWidth="1"/>
    <col min="3111" max="3111" width="12.42578125" customWidth="1"/>
    <col min="3112" max="3114" width="11.28515625" customWidth="1"/>
    <col min="3115" max="3115" width="11.42578125" customWidth="1"/>
    <col min="3116" max="3124" width="11.28515625" customWidth="1"/>
    <col min="3125" max="3125" width="12.85546875" customWidth="1"/>
    <col min="3126" max="3132" width="11.28515625" customWidth="1"/>
    <col min="3133" max="3133" width="12.140625" customWidth="1"/>
    <col min="3134" max="3137" width="11.28515625" customWidth="1"/>
    <col min="3138" max="3138" width="11.7109375" customWidth="1"/>
    <col min="3139" max="3141" width="11.28515625" customWidth="1"/>
    <col min="3142" max="3145" width="11.7109375" customWidth="1"/>
    <col min="3146" max="3150" width="11.28515625" customWidth="1"/>
    <col min="3151" max="3157" width="10.7109375" customWidth="1"/>
    <col min="3329" max="3329" width="4.28515625" customWidth="1"/>
    <col min="3330" max="3330" width="14.5703125" bestFit="1" customWidth="1"/>
    <col min="3331" max="3331" width="25.7109375" customWidth="1"/>
    <col min="3332" max="3362" width="11.28515625" customWidth="1"/>
    <col min="3363" max="3363" width="13.28515625" customWidth="1"/>
    <col min="3364" max="3366" width="11.28515625" customWidth="1"/>
    <col min="3367" max="3367" width="12.42578125" customWidth="1"/>
    <col min="3368" max="3370" width="11.28515625" customWidth="1"/>
    <col min="3371" max="3371" width="11.42578125" customWidth="1"/>
    <col min="3372" max="3380" width="11.28515625" customWidth="1"/>
    <col min="3381" max="3381" width="12.85546875" customWidth="1"/>
    <col min="3382" max="3388" width="11.28515625" customWidth="1"/>
    <col min="3389" max="3389" width="12.140625" customWidth="1"/>
    <col min="3390" max="3393" width="11.28515625" customWidth="1"/>
    <col min="3394" max="3394" width="11.7109375" customWidth="1"/>
    <col min="3395" max="3397" width="11.28515625" customWidth="1"/>
    <col min="3398" max="3401" width="11.7109375" customWidth="1"/>
    <col min="3402" max="3406" width="11.28515625" customWidth="1"/>
    <col min="3407" max="3413" width="10.7109375" customWidth="1"/>
    <col min="3585" max="3585" width="4.28515625" customWidth="1"/>
    <col min="3586" max="3586" width="14.5703125" bestFit="1" customWidth="1"/>
    <col min="3587" max="3587" width="25.7109375" customWidth="1"/>
    <col min="3588" max="3618" width="11.28515625" customWidth="1"/>
    <col min="3619" max="3619" width="13.28515625" customWidth="1"/>
    <col min="3620" max="3622" width="11.28515625" customWidth="1"/>
    <col min="3623" max="3623" width="12.42578125" customWidth="1"/>
    <col min="3624" max="3626" width="11.28515625" customWidth="1"/>
    <col min="3627" max="3627" width="11.42578125" customWidth="1"/>
    <col min="3628" max="3636" width="11.28515625" customWidth="1"/>
    <col min="3637" max="3637" width="12.85546875" customWidth="1"/>
    <col min="3638" max="3644" width="11.28515625" customWidth="1"/>
    <col min="3645" max="3645" width="12.140625" customWidth="1"/>
    <col min="3646" max="3649" width="11.28515625" customWidth="1"/>
    <col min="3650" max="3650" width="11.7109375" customWidth="1"/>
    <col min="3651" max="3653" width="11.28515625" customWidth="1"/>
    <col min="3654" max="3657" width="11.7109375" customWidth="1"/>
    <col min="3658" max="3662" width="11.28515625" customWidth="1"/>
    <col min="3663" max="3669" width="10.7109375" customWidth="1"/>
    <col min="3841" max="3841" width="4.28515625" customWidth="1"/>
    <col min="3842" max="3842" width="14.5703125" bestFit="1" customWidth="1"/>
    <col min="3843" max="3843" width="25.7109375" customWidth="1"/>
    <col min="3844" max="3874" width="11.28515625" customWidth="1"/>
    <col min="3875" max="3875" width="13.28515625" customWidth="1"/>
    <col min="3876" max="3878" width="11.28515625" customWidth="1"/>
    <col min="3879" max="3879" width="12.42578125" customWidth="1"/>
    <col min="3880" max="3882" width="11.28515625" customWidth="1"/>
    <col min="3883" max="3883" width="11.42578125" customWidth="1"/>
    <col min="3884" max="3892" width="11.28515625" customWidth="1"/>
    <col min="3893" max="3893" width="12.85546875" customWidth="1"/>
    <col min="3894" max="3900" width="11.28515625" customWidth="1"/>
    <col min="3901" max="3901" width="12.140625" customWidth="1"/>
    <col min="3902" max="3905" width="11.28515625" customWidth="1"/>
    <col min="3906" max="3906" width="11.7109375" customWidth="1"/>
    <col min="3907" max="3909" width="11.28515625" customWidth="1"/>
    <col min="3910" max="3913" width="11.7109375" customWidth="1"/>
    <col min="3914" max="3918" width="11.28515625" customWidth="1"/>
    <col min="3919" max="3925" width="10.7109375" customWidth="1"/>
    <col min="4097" max="4097" width="4.28515625" customWidth="1"/>
    <col min="4098" max="4098" width="14.5703125" bestFit="1" customWidth="1"/>
    <col min="4099" max="4099" width="25.7109375" customWidth="1"/>
    <col min="4100" max="4130" width="11.28515625" customWidth="1"/>
    <col min="4131" max="4131" width="13.28515625" customWidth="1"/>
    <col min="4132" max="4134" width="11.28515625" customWidth="1"/>
    <col min="4135" max="4135" width="12.42578125" customWidth="1"/>
    <col min="4136" max="4138" width="11.28515625" customWidth="1"/>
    <col min="4139" max="4139" width="11.42578125" customWidth="1"/>
    <col min="4140" max="4148" width="11.28515625" customWidth="1"/>
    <col min="4149" max="4149" width="12.85546875" customWidth="1"/>
    <col min="4150" max="4156" width="11.28515625" customWidth="1"/>
    <col min="4157" max="4157" width="12.140625" customWidth="1"/>
    <col min="4158" max="4161" width="11.28515625" customWidth="1"/>
    <col min="4162" max="4162" width="11.7109375" customWidth="1"/>
    <col min="4163" max="4165" width="11.28515625" customWidth="1"/>
    <col min="4166" max="4169" width="11.7109375" customWidth="1"/>
    <col min="4170" max="4174" width="11.28515625" customWidth="1"/>
    <col min="4175" max="4181" width="10.7109375" customWidth="1"/>
    <col min="4353" max="4353" width="4.28515625" customWidth="1"/>
    <col min="4354" max="4354" width="14.5703125" bestFit="1" customWidth="1"/>
    <col min="4355" max="4355" width="25.7109375" customWidth="1"/>
    <col min="4356" max="4386" width="11.28515625" customWidth="1"/>
    <col min="4387" max="4387" width="13.28515625" customWidth="1"/>
    <col min="4388" max="4390" width="11.28515625" customWidth="1"/>
    <col min="4391" max="4391" width="12.42578125" customWidth="1"/>
    <col min="4392" max="4394" width="11.28515625" customWidth="1"/>
    <col min="4395" max="4395" width="11.42578125" customWidth="1"/>
    <col min="4396" max="4404" width="11.28515625" customWidth="1"/>
    <col min="4405" max="4405" width="12.85546875" customWidth="1"/>
    <col min="4406" max="4412" width="11.28515625" customWidth="1"/>
    <col min="4413" max="4413" width="12.140625" customWidth="1"/>
    <col min="4414" max="4417" width="11.28515625" customWidth="1"/>
    <col min="4418" max="4418" width="11.7109375" customWidth="1"/>
    <col min="4419" max="4421" width="11.28515625" customWidth="1"/>
    <col min="4422" max="4425" width="11.7109375" customWidth="1"/>
    <col min="4426" max="4430" width="11.28515625" customWidth="1"/>
    <col min="4431" max="4437" width="10.7109375" customWidth="1"/>
    <col min="4609" max="4609" width="4.28515625" customWidth="1"/>
    <col min="4610" max="4610" width="14.5703125" bestFit="1" customWidth="1"/>
    <col min="4611" max="4611" width="25.7109375" customWidth="1"/>
    <col min="4612" max="4642" width="11.28515625" customWidth="1"/>
    <col min="4643" max="4643" width="13.28515625" customWidth="1"/>
    <col min="4644" max="4646" width="11.28515625" customWidth="1"/>
    <col min="4647" max="4647" width="12.42578125" customWidth="1"/>
    <col min="4648" max="4650" width="11.28515625" customWidth="1"/>
    <col min="4651" max="4651" width="11.42578125" customWidth="1"/>
    <col min="4652" max="4660" width="11.28515625" customWidth="1"/>
    <col min="4661" max="4661" width="12.85546875" customWidth="1"/>
    <col min="4662" max="4668" width="11.28515625" customWidth="1"/>
    <col min="4669" max="4669" width="12.140625" customWidth="1"/>
    <col min="4670" max="4673" width="11.28515625" customWidth="1"/>
    <col min="4674" max="4674" width="11.7109375" customWidth="1"/>
    <col min="4675" max="4677" width="11.28515625" customWidth="1"/>
    <col min="4678" max="4681" width="11.7109375" customWidth="1"/>
    <col min="4682" max="4686" width="11.28515625" customWidth="1"/>
    <col min="4687" max="4693" width="10.7109375" customWidth="1"/>
    <col min="4865" max="4865" width="4.28515625" customWidth="1"/>
    <col min="4866" max="4866" width="14.5703125" bestFit="1" customWidth="1"/>
    <col min="4867" max="4867" width="25.7109375" customWidth="1"/>
    <col min="4868" max="4898" width="11.28515625" customWidth="1"/>
    <col min="4899" max="4899" width="13.28515625" customWidth="1"/>
    <col min="4900" max="4902" width="11.28515625" customWidth="1"/>
    <col min="4903" max="4903" width="12.42578125" customWidth="1"/>
    <col min="4904" max="4906" width="11.28515625" customWidth="1"/>
    <col min="4907" max="4907" width="11.42578125" customWidth="1"/>
    <col min="4908" max="4916" width="11.28515625" customWidth="1"/>
    <col min="4917" max="4917" width="12.85546875" customWidth="1"/>
    <col min="4918" max="4924" width="11.28515625" customWidth="1"/>
    <col min="4925" max="4925" width="12.140625" customWidth="1"/>
    <col min="4926" max="4929" width="11.28515625" customWidth="1"/>
    <col min="4930" max="4930" width="11.7109375" customWidth="1"/>
    <col min="4931" max="4933" width="11.28515625" customWidth="1"/>
    <col min="4934" max="4937" width="11.7109375" customWidth="1"/>
    <col min="4938" max="4942" width="11.28515625" customWidth="1"/>
    <col min="4943" max="4949" width="10.7109375" customWidth="1"/>
    <col min="5121" max="5121" width="4.28515625" customWidth="1"/>
    <col min="5122" max="5122" width="14.5703125" bestFit="1" customWidth="1"/>
    <col min="5123" max="5123" width="25.7109375" customWidth="1"/>
    <col min="5124" max="5154" width="11.28515625" customWidth="1"/>
    <col min="5155" max="5155" width="13.28515625" customWidth="1"/>
    <col min="5156" max="5158" width="11.28515625" customWidth="1"/>
    <col min="5159" max="5159" width="12.42578125" customWidth="1"/>
    <col min="5160" max="5162" width="11.28515625" customWidth="1"/>
    <col min="5163" max="5163" width="11.42578125" customWidth="1"/>
    <col min="5164" max="5172" width="11.28515625" customWidth="1"/>
    <col min="5173" max="5173" width="12.85546875" customWidth="1"/>
    <col min="5174" max="5180" width="11.28515625" customWidth="1"/>
    <col min="5181" max="5181" width="12.140625" customWidth="1"/>
    <col min="5182" max="5185" width="11.28515625" customWidth="1"/>
    <col min="5186" max="5186" width="11.7109375" customWidth="1"/>
    <col min="5187" max="5189" width="11.28515625" customWidth="1"/>
    <col min="5190" max="5193" width="11.7109375" customWidth="1"/>
    <col min="5194" max="5198" width="11.28515625" customWidth="1"/>
    <col min="5199" max="5205" width="10.7109375" customWidth="1"/>
    <col min="5377" max="5377" width="4.28515625" customWidth="1"/>
    <col min="5378" max="5378" width="14.5703125" bestFit="1" customWidth="1"/>
    <col min="5379" max="5379" width="25.7109375" customWidth="1"/>
    <col min="5380" max="5410" width="11.28515625" customWidth="1"/>
    <col min="5411" max="5411" width="13.28515625" customWidth="1"/>
    <col min="5412" max="5414" width="11.28515625" customWidth="1"/>
    <col min="5415" max="5415" width="12.42578125" customWidth="1"/>
    <col min="5416" max="5418" width="11.28515625" customWidth="1"/>
    <col min="5419" max="5419" width="11.42578125" customWidth="1"/>
    <col min="5420" max="5428" width="11.28515625" customWidth="1"/>
    <col min="5429" max="5429" width="12.85546875" customWidth="1"/>
    <col min="5430" max="5436" width="11.28515625" customWidth="1"/>
    <col min="5437" max="5437" width="12.140625" customWidth="1"/>
    <col min="5438" max="5441" width="11.28515625" customWidth="1"/>
    <col min="5442" max="5442" width="11.7109375" customWidth="1"/>
    <col min="5443" max="5445" width="11.28515625" customWidth="1"/>
    <col min="5446" max="5449" width="11.7109375" customWidth="1"/>
    <col min="5450" max="5454" width="11.28515625" customWidth="1"/>
    <col min="5455" max="5461" width="10.7109375" customWidth="1"/>
    <col min="5633" max="5633" width="4.28515625" customWidth="1"/>
    <col min="5634" max="5634" width="14.5703125" bestFit="1" customWidth="1"/>
    <col min="5635" max="5635" width="25.7109375" customWidth="1"/>
    <col min="5636" max="5666" width="11.28515625" customWidth="1"/>
    <col min="5667" max="5667" width="13.28515625" customWidth="1"/>
    <col min="5668" max="5670" width="11.28515625" customWidth="1"/>
    <col min="5671" max="5671" width="12.42578125" customWidth="1"/>
    <col min="5672" max="5674" width="11.28515625" customWidth="1"/>
    <col min="5675" max="5675" width="11.42578125" customWidth="1"/>
    <col min="5676" max="5684" width="11.28515625" customWidth="1"/>
    <col min="5685" max="5685" width="12.85546875" customWidth="1"/>
    <col min="5686" max="5692" width="11.28515625" customWidth="1"/>
    <col min="5693" max="5693" width="12.140625" customWidth="1"/>
    <col min="5694" max="5697" width="11.28515625" customWidth="1"/>
    <col min="5698" max="5698" width="11.7109375" customWidth="1"/>
    <col min="5699" max="5701" width="11.28515625" customWidth="1"/>
    <col min="5702" max="5705" width="11.7109375" customWidth="1"/>
    <col min="5706" max="5710" width="11.28515625" customWidth="1"/>
    <col min="5711" max="5717" width="10.7109375" customWidth="1"/>
    <col min="5889" max="5889" width="4.28515625" customWidth="1"/>
    <col min="5890" max="5890" width="14.5703125" bestFit="1" customWidth="1"/>
    <col min="5891" max="5891" width="25.7109375" customWidth="1"/>
    <col min="5892" max="5922" width="11.28515625" customWidth="1"/>
    <col min="5923" max="5923" width="13.28515625" customWidth="1"/>
    <col min="5924" max="5926" width="11.28515625" customWidth="1"/>
    <col min="5927" max="5927" width="12.42578125" customWidth="1"/>
    <col min="5928" max="5930" width="11.28515625" customWidth="1"/>
    <col min="5931" max="5931" width="11.42578125" customWidth="1"/>
    <col min="5932" max="5940" width="11.28515625" customWidth="1"/>
    <col min="5941" max="5941" width="12.85546875" customWidth="1"/>
    <col min="5942" max="5948" width="11.28515625" customWidth="1"/>
    <col min="5949" max="5949" width="12.140625" customWidth="1"/>
    <col min="5950" max="5953" width="11.28515625" customWidth="1"/>
    <col min="5954" max="5954" width="11.7109375" customWidth="1"/>
    <col min="5955" max="5957" width="11.28515625" customWidth="1"/>
    <col min="5958" max="5961" width="11.7109375" customWidth="1"/>
    <col min="5962" max="5966" width="11.28515625" customWidth="1"/>
    <col min="5967" max="5973" width="10.7109375" customWidth="1"/>
    <col min="6145" max="6145" width="4.28515625" customWidth="1"/>
    <col min="6146" max="6146" width="14.5703125" bestFit="1" customWidth="1"/>
    <col min="6147" max="6147" width="25.7109375" customWidth="1"/>
    <col min="6148" max="6178" width="11.28515625" customWidth="1"/>
    <col min="6179" max="6179" width="13.28515625" customWidth="1"/>
    <col min="6180" max="6182" width="11.28515625" customWidth="1"/>
    <col min="6183" max="6183" width="12.42578125" customWidth="1"/>
    <col min="6184" max="6186" width="11.28515625" customWidth="1"/>
    <col min="6187" max="6187" width="11.42578125" customWidth="1"/>
    <col min="6188" max="6196" width="11.28515625" customWidth="1"/>
    <col min="6197" max="6197" width="12.85546875" customWidth="1"/>
    <col min="6198" max="6204" width="11.28515625" customWidth="1"/>
    <col min="6205" max="6205" width="12.140625" customWidth="1"/>
    <col min="6206" max="6209" width="11.28515625" customWidth="1"/>
    <col min="6210" max="6210" width="11.7109375" customWidth="1"/>
    <col min="6211" max="6213" width="11.28515625" customWidth="1"/>
    <col min="6214" max="6217" width="11.7109375" customWidth="1"/>
    <col min="6218" max="6222" width="11.28515625" customWidth="1"/>
    <col min="6223" max="6229" width="10.7109375" customWidth="1"/>
    <col min="6401" max="6401" width="4.28515625" customWidth="1"/>
    <col min="6402" max="6402" width="14.5703125" bestFit="1" customWidth="1"/>
    <col min="6403" max="6403" width="25.7109375" customWidth="1"/>
    <col min="6404" max="6434" width="11.28515625" customWidth="1"/>
    <col min="6435" max="6435" width="13.28515625" customWidth="1"/>
    <col min="6436" max="6438" width="11.28515625" customWidth="1"/>
    <col min="6439" max="6439" width="12.42578125" customWidth="1"/>
    <col min="6440" max="6442" width="11.28515625" customWidth="1"/>
    <col min="6443" max="6443" width="11.42578125" customWidth="1"/>
    <col min="6444" max="6452" width="11.28515625" customWidth="1"/>
    <col min="6453" max="6453" width="12.85546875" customWidth="1"/>
    <col min="6454" max="6460" width="11.28515625" customWidth="1"/>
    <col min="6461" max="6461" width="12.140625" customWidth="1"/>
    <col min="6462" max="6465" width="11.28515625" customWidth="1"/>
    <col min="6466" max="6466" width="11.7109375" customWidth="1"/>
    <col min="6467" max="6469" width="11.28515625" customWidth="1"/>
    <col min="6470" max="6473" width="11.7109375" customWidth="1"/>
    <col min="6474" max="6478" width="11.28515625" customWidth="1"/>
    <col min="6479" max="6485" width="10.7109375" customWidth="1"/>
    <col min="6657" max="6657" width="4.28515625" customWidth="1"/>
    <col min="6658" max="6658" width="14.5703125" bestFit="1" customWidth="1"/>
    <col min="6659" max="6659" width="25.7109375" customWidth="1"/>
    <col min="6660" max="6690" width="11.28515625" customWidth="1"/>
    <col min="6691" max="6691" width="13.28515625" customWidth="1"/>
    <col min="6692" max="6694" width="11.28515625" customWidth="1"/>
    <col min="6695" max="6695" width="12.42578125" customWidth="1"/>
    <col min="6696" max="6698" width="11.28515625" customWidth="1"/>
    <col min="6699" max="6699" width="11.42578125" customWidth="1"/>
    <col min="6700" max="6708" width="11.28515625" customWidth="1"/>
    <col min="6709" max="6709" width="12.85546875" customWidth="1"/>
    <col min="6710" max="6716" width="11.28515625" customWidth="1"/>
    <col min="6717" max="6717" width="12.140625" customWidth="1"/>
    <col min="6718" max="6721" width="11.28515625" customWidth="1"/>
    <col min="6722" max="6722" width="11.7109375" customWidth="1"/>
    <col min="6723" max="6725" width="11.28515625" customWidth="1"/>
    <col min="6726" max="6729" width="11.7109375" customWidth="1"/>
    <col min="6730" max="6734" width="11.28515625" customWidth="1"/>
    <col min="6735" max="6741" width="10.7109375" customWidth="1"/>
    <col min="6913" max="6913" width="4.28515625" customWidth="1"/>
    <col min="6914" max="6914" width="14.5703125" bestFit="1" customWidth="1"/>
    <col min="6915" max="6915" width="25.7109375" customWidth="1"/>
    <col min="6916" max="6946" width="11.28515625" customWidth="1"/>
    <col min="6947" max="6947" width="13.28515625" customWidth="1"/>
    <col min="6948" max="6950" width="11.28515625" customWidth="1"/>
    <col min="6951" max="6951" width="12.42578125" customWidth="1"/>
    <col min="6952" max="6954" width="11.28515625" customWidth="1"/>
    <col min="6955" max="6955" width="11.42578125" customWidth="1"/>
    <col min="6956" max="6964" width="11.28515625" customWidth="1"/>
    <col min="6965" max="6965" width="12.85546875" customWidth="1"/>
    <col min="6966" max="6972" width="11.28515625" customWidth="1"/>
    <col min="6973" max="6973" width="12.140625" customWidth="1"/>
    <col min="6974" max="6977" width="11.28515625" customWidth="1"/>
    <col min="6978" max="6978" width="11.7109375" customWidth="1"/>
    <col min="6979" max="6981" width="11.28515625" customWidth="1"/>
    <col min="6982" max="6985" width="11.7109375" customWidth="1"/>
    <col min="6986" max="6990" width="11.28515625" customWidth="1"/>
    <col min="6991" max="6997" width="10.7109375" customWidth="1"/>
    <col min="7169" max="7169" width="4.28515625" customWidth="1"/>
    <col min="7170" max="7170" width="14.5703125" bestFit="1" customWidth="1"/>
    <col min="7171" max="7171" width="25.7109375" customWidth="1"/>
    <col min="7172" max="7202" width="11.28515625" customWidth="1"/>
    <col min="7203" max="7203" width="13.28515625" customWidth="1"/>
    <col min="7204" max="7206" width="11.28515625" customWidth="1"/>
    <col min="7207" max="7207" width="12.42578125" customWidth="1"/>
    <col min="7208" max="7210" width="11.28515625" customWidth="1"/>
    <col min="7211" max="7211" width="11.42578125" customWidth="1"/>
    <col min="7212" max="7220" width="11.28515625" customWidth="1"/>
    <col min="7221" max="7221" width="12.85546875" customWidth="1"/>
    <col min="7222" max="7228" width="11.28515625" customWidth="1"/>
    <col min="7229" max="7229" width="12.140625" customWidth="1"/>
    <col min="7230" max="7233" width="11.28515625" customWidth="1"/>
    <col min="7234" max="7234" width="11.7109375" customWidth="1"/>
    <col min="7235" max="7237" width="11.28515625" customWidth="1"/>
    <col min="7238" max="7241" width="11.7109375" customWidth="1"/>
    <col min="7242" max="7246" width="11.28515625" customWidth="1"/>
    <col min="7247" max="7253" width="10.7109375" customWidth="1"/>
    <col min="7425" max="7425" width="4.28515625" customWidth="1"/>
    <col min="7426" max="7426" width="14.5703125" bestFit="1" customWidth="1"/>
    <col min="7427" max="7427" width="25.7109375" customWidth="1"/>
    <col min="7428" max="7458" width="11.28515625" customWidth="1"/>
    <col min="7459" max="7459" width="13.28515625" customWidth="1"/>
    <col min="7460" max="7462" width="11.28515625" customWidth="1"/>
    <col min="7463" max="7463" width="12.42578125" customWidth="1"/>
    <col min="7464" max="7466" width="11.28515625" customWidth="1"/>
    <col min="7467" max="7467" width="11.42578125" customWidth="1"/>
    <col min="7468" max="7476" width="11.28515625" customWidth="1"/>
    <col min="7477" max="7477" width="12.85546875" customWidth="1"/>
    <col min="7478" max="7484" width="11.28515625" customWidth="1"/>
    <col min="7485" max="7485" width="12.140625" customWidth="1"/>
    <col min="7486" max="7489" width="11.28515625" customWidth="1"/>
    <col min="7490" max="7490" width="11.7109375" customWidth="1"/>
    <col min="7491" max="7493" width="11.28515625" customWidth="1"/>
    <col min="7494" max="7497" width="11.7109375" customWidth="1"/>
    <col min="7498" max="7502" width="11.28515625" customWidth="1"/>
    <col min="7503" max="7509" width="10.7109375" customWidth="1"/>
    <col min="7681" max="7681" width="4.28515625" customWidth="1"/>
    <col min="7682" max="7682" width="14.5703125" bestFit="1" customWidth="1"/>
    <col min="7683" max="7683" width="25.7109375" customWidth="1"/>
    <col min="7684" max="7714" width="11.28515625" customWidth="1"/>
    <col min="7715" max="7715" width="13.28515625" customWidth="1"/>
    <col min="7716" max="7718" width="11.28515625" customWidth="1"/>
    <col min="7719" max="7719" width="12.42578125" customWidth="1"/>
    <col min="7720" max="7722" width="11.28515625" customWidth="1"/>
    <col min="7723" max="7723" width="11.42578125" customWidth="1"/>
    <col min="7724" max="7732" width="11.28515625" customWidth="1"/>
    <col min="7733" max="7733" width="12.85546875" customWidth="1"/>
    <col min="7734" max="7740" width="11.28515625" customWidth="1"/>
    <col min="7741" max="7741" width="12.140625" customWidth="1"/>
    <col min="7742" max="7745" width="11.28515625" customWidth="1"/>
    <col min="7746" max="7746" width="11.7109375" customWidth="1"/>
    <col min="7747" max="7749" width="11.28515625" customWidth="1"/>
    <col min="7750" max="7753" width="11.7109375" customWidth="1"/>
    <col min="7754" max="7758" width="11.28515625" customWidth="1"/>
    <col min="7759" max="7765" width="10.7109375" customWidth="1"/>
    <col min="7937" max="7937" width="4.28515625" customWidth="1"/>
    <col min="7938" max="7938" width="14.5703125" bestFit="1" customWidth="1"/>
    <col min="7939" max="7939" width="25.7109375" customWidth="1"/>
    <col min="7940" max="7970" width="11.28515625" customWidth="1"/>
    <col min="7971" max="7971" width="13.28515625" customWidth="1"/>
    <col min="7972" max="7974" width="11.28515625" customWidth="1"/>
    <col min="7975" max="7975" width="12.42578125" customWidth="1"/>
    <col min="7976" max="7978" width="11.28515625" customWidth="1"/>
    <col min="7979" max="7979" width="11.42578125" customWidth="1"/>
    <col min="7980" max="7988" width="11.28515625" customWidth="1"/>
    <col min="7989" max="7989" width="12.85546875" customWidth="1"/>
    <col min="7990" max="7996" width="11.28515625" customWidth="1"/>
    <col min="7997" max="7997" width="12.140625" customWidth="1"/>
    <col min="7998" max="8001" width="11.28515625" customWidth="1"/>
    <col min="8002" max="8002" width="11.7109375" customWidth="1"/>
    <col min="8003" max="8005" width="11.28515625" customWidth="1"/>
    <col min="8006" max="8009" width="11.7109375" customWidth="1"/>
    <col min="8010" max="8014" width="11.28515625" customWidth="1"/>
    <col min="8015" max="8021" width="10.7109375" customWidth="1"/>
    <col min="8193" max="8193" width="4.28515625" customWidth="1"/>
    <col min="8194" max="8194" width="14.5703125" bestFit="1" customWidth="1"/>
    <col min="8195" max="8195" width="25.7109375" customWidth="1"/>
    <col min="8196" max="8226" width="11.28515625" customWidth="1"/>
    <col min="8227" max="8227" width="13.28515625" customWidth="1"/>
    <col min="8228" max="8230" width="11.28515625" customWidth="1"/>
    <col min="8231" max="8231" width="12.42578125" customWidth="1"/>
    <col min="8232" max="8234" width="11.28515625" customWidth="1"/>
    <col min="8235" max="8235" width="11.42578125" customWidth="1"/>
    <col min="8236" max="8244" width="11.28515625" customWidth="1"/>
    <col min="8245" max="8245" width="12.85546875" customWidth="1"/>
    <col min="8246" max="8252" width="11.28515625" customWidth="1"/>
    <col min="8253" max="8253" width="12.140625" customWidth="1"/>
    <col min="8254" max="8257" width="11.28515625" customWidth="1"/>
    <col min="8258" max="8258" width="11.7109375" customWidth="1"/>
    <col min="8259" max="8261" width="11.28515625" customWidth="1"/>
    <col min="8262" max="8265" width="11.7109375" customWidth="1"/>
    <col min="8266" max="8270" width="11.28515625" customWidth="1"/>
    <col min="8271" max="8277" width="10.7109375" customWidth="1"/>
    <col min="8449" max="8449" width="4.28515625" customWidth="1"/>
    <col min="8450" max="8450" width="14.5703125" bestFit="1" customWidth="1"/>
    <col min="8451" max="8451" width="25.7109375" customWidth="1"/>
    <col min="8452" max="8482" width="11.28515625" customWidth="1"/>
    <col min="8483" max="8483" width="13.28515625" customWidth="1"/>
    <col min="8484" max="8486" width="11.28515625" customWidth="1"/>
    <col min="8487" max="8487" width="12.42578125" customWidth="1"/>
    <col min="8488" max="8490" width="11.28515625" customWidth="1"/>
    <col min="8491" max="8491" width="11.42578125" customWidth="1"/>
    <col min="8492" max="8500" width="11.28515625" customWidth="1"/>
    <col min="8501" max="8501" width="12.85546875" customWidth="1"/>
    <col min="8502" max="8508" width="11.28515625" customWidth="1"/>
    <col min="8509" max="8509" width="12.140625" customWidth="1"/>
    <col min="8510" max="8513" width="11.28515625" customWidth="1"/>
    <col min="8514" max="8514" width="11.7109375" customWidth="1"/>
    <col min="8515" max="8517" width="11.28515625" customWidth="1"/>
    <col min="8518" max="8521" width="11.7109375" customWidth="1"/>
    <col min="8522" max="8526" width="11.28515625" customWidth="1"/>
    <col min="8527" max="8533" width="10.7109375" customWidth="1"/>
    <col min="8705" max="8705" width="4.28515625" customWidth="1"/>
    <col min="8706" max="8706" width="14.5703125" bestFit="1" customWidth="1"/>
    <col min="8707" max="8707" width="25.7109375" customWidth="1"/>
    <col min="8708" max="8738" width="11.28515625" customWidth="1"/>
    <col min="8739" max="8739" width="13.28515625" customWidth="1"/>
    <col min="8740" max="8742" width="11.28515625" customWidth="1"/>
    <col min="8743" max="8743" width="12.42578125" customWidth="1"/>
    <col min="8744" max="8746" width="11.28515625" customWidth="1"/>
    <col min="8747" max="8747" width="11.42578125" customWidth="1"/>
    <col min="8748" max="8756" width="11.28515625" customWidth="1"/>
    <col min="8757" max="8757" width="12.85546875" customWidth="1"/>
    <col min="8758" max="8764" width="11.28515625" customWidth="1"/>
    <col min="8765" max="8765" width="12.140625" customWidth="1"/>
    <col min="8766" max="8769" width="11.28515625" customWidth="1"/>
    <col min="8770" max="8770" width="11.7109375" customWidth="1"/>
    <col min="8771" max="8773" width="11.28515625" customWidth="1"/>
    <col min="8774" max="8777" width="11.7109375" customWidth="1"/>
    <col min="8778" max="8782" width="11.28515625" customWidth="1"/>
    <col min="8783" max="8789" width="10.7109375" customWidth="1"/>
    <col min="8961" max="8961" width="4.28515625" customWidth="1"/>
    <col min="8962" max="8962" width="14.5703125" bestFit="1" customWidth="1"/>
    <col min="8963" max="8963" width="25.7109375" customWidth="1"/>
    <col min="8964" max="8994" width="11.28515625" customWidth="1"/>
    <col min="8995" max="8995" width="13.28515625" customWidth="1"/>
    <col min="8996" max="8998" width="11.28515625" customWidth="1"/>
    <col min="8999" max="8999" width="12.42578125" customWidth="1"/>
    <col min="9000" max="9002" width="11.28515625" customWidth="1"/>
    <col min="9003" max="9003" width="11.42578125" customWidth="1"/>
    <col min="9004" max="9012" width="11.28515625" customWidth="1"/>
    <col min="9013" max="9013" width="12.85546875" customWidth="1"/>
    <col min="9014" max="9020" width="11.28515625" customWidth="1"/>
    <col min="9021" max="9021" width="12.140625" customWidth="1"/>
    <col min="9022" max="9025" width="11.28515625" customWidth="1"/>
    <col min="9026" max="9026" width="11.7109375" customWidth="1"/>
    <col min="9027" max="9029" width="11.28515625" customWidth="1"/>
    <col min="9030" max="9033" width="11.7109375" customWidth="1"/>
    <col min="9034" max="9038" width="11.28515625" customWidth="1"/>
    <col min="9039" max="9045" width="10.7109375" customWidth="1"/>
    <col min="9217" max="9217" width="4.28515625" customWidth="1"/>
    <col min="9218" max="9218" width="14.5703125" bestFit="1" customWidth="1"/>
    <col min="9219" max="9219" width="25.7109375" customWidth="1"/>
    <col min="9220" max="9250" width="11.28515625" customWidth="1"/>
    <col min="9251" max="9251" width="13.28515625" customWidth="1"/>
    <col min="9252" max="9254" width="11.28515625" customWidth="1"/>
    <col min="9255" max="9255" width="12.42578125" customWidth="1"/>
    <col min="9256" max="9258" width="11.28515625" customWidth="1"/>
    <col min="9259" max="9259" width="11.42578125" customWidth="1"/>
    <col min="9260" max="9268" width="11.28515625" customWidth="1"/>
    <col min="9269" max="9269" width="12.85546875" customWidth="1"/>
    <col min="9270" max="9276" width="11.28515625" customWidth="1"/>
    <col min="9277" max="9277" width="12.140625" customWidth="1"/>
    <col min="9278" max="9281" width="11.28515625" customWidth="1"/>
    <col min="9282" max="9282" width="11.7109375" customWidth="1"/>
    <col min="9283" max="9285" width="11.28515625" customWidth="1"/>
    <col min="9286" max="9289" width="11.7109375" customWidth="1"/>
    <col min="9290" max="9294" width="11.28515625" customWidth="1"/>
    <col min="9295" max="9301" width="10.7109375" customWidth="1"/>
    <col min="9473" max="9473" width="4.28515625" customWidth="1"/>
    <col min="9474" max="9474" width="14.5703125" bestFit="1" customWidth="1"/>
    <col min="9475" max="9475" width="25.7109375" customWidth="1"/>
    <col min="9476" max="9506" width="11.28515625" customWidth="1"/>
    <col min="9507" max="9507" width="13.28515625" customWidth="1"/>
    <col min="9508" max="9510" width="11.28515625" customWidth="1"/>
    <col min="9511" max="9511" width="12.42578125" customWidth="1"/>
    <col min="9512" max="9514" width="11.28515625" customWidth="1"/>
    <col min="9515" max="9515" width="11.42578125" customWidth="1"/>
    <col min="9516" max="9524" width="11.28515625" customWidth="1"/>
    <col min="9525" max="9525" width="12.85546875" customWidth="1"/>
    <col min="9526" max="9532" width="11.28515625" customWidth="1"/>
    <col min="9533" max="9533" width="12.140625" customWidth="1"/>
    <col min="9534" max="9537" width="11.28515625" customWidth="1"/>
    <col min="9538" max="9538" width="11.7109375" customWidth="1"/>
    <col min="9539" max="9541" width="11.28515625" customWidth="1"/>
    <col min="9542" max="9545" width="11.7109375" customWidth="1"/>
    <col min="9546" max="9550" width="11.28515625" customWidth="1"/>
    <col min="9551" max="9557" width="10.7109375" customWidth="1"/>
    <col min="9729" max="9729" width="4.28515625" customWidth="1"/>
    <col min="9730" max="9730" width="14.5703125" bestFit="1" customWidth="1"/>
    <col min="9731" max="9731" width="25.7109375" customWidth="1"/>
    <col min="9732" max="9762" width="11.28515625" customWidth="1"/>
    <col min="9763" max="9763" width="13.28515625" customWidth="1"/>
    <col min="9764" max="9766" width="11.28515625" customWidth="1"/>
    <col min="9767" max="9767" width="12.42578125" customWidth="1"/>
    <col min="9768" max="9770" width="11.28515625" customWidth="1"/>
    <col min="9771" max="9771" width="11.42578125" customWidth="1"/>
    <col min="9772" max="9780" width="11.28515625" customWidth="1"/>
    <col min="9781" max="9781" width="12.85546875" customWidth="1"/>
    <col min="9782" max="9788" width="11.28515625" customWidth="1"/>
    <col min="9789" max="9789" width="12.140625" customWidth="1"/>
    <col min="9790" max="9793" width="11.28515625" customWidth="1"/>
    <col min="9794" max="9794" width="11.7109375" customWidth="1"/>
    <col min="9795" max="9797" width="11.28515625" customWidth="1"/>
    <col min="9798" max="9801" width="11.7109375" customWidth="1"/>
    <col min="9802" max="9806" width="11.28515625" customWidth="1"/>
    <col min="9807" max="9813" width="10.7109375" customWidth="1"/>
    <col min="9985" max="9985" width="4.28515625" customWidth="1"/>
    <col min="9986" max="9986" width="14.5703125" bestFit="1" customWidth="1"/>
    <col min="9987" max="9987" width="25.7109375" customWidth="1"/>
    <col min="9988" max="10018" width="11.28515625" customWidth="1"/>
    <col min="10019" max="10019" width="13.28515625" customWidth="1"/>
    <col min="10020" max="10022" width="11.28515625" customWidth="1"/>
    <col min="10023" max="10023" width="12.42578125" customWidth="1"/>
    <col min="10024" max="10026" width="11.28515625" customWidth="1"/>
    <col min="10027" max="10027" width="11.42578125" customWidth="1"/>
    <col min="10028" max="10036" width="11.28515625" customWidth="1"/>
    <col min="10037" max="10037" width="12.85546875" customWidth="1"/>
    <col min="10038" max="10044" width="11.28515625" customWidth="1"/>
    <col min="10045" max="10045" width="12.140625" customWidth="1"/>
    <col min="10046" max="10049" width="11.28515625" customWidth="1"/>
    <col min="10050" max="10050" width="11.7109375" customWidth="1"/>
    <col min="10051" max="10053" width="11.28515625" customWidth="1"/>
    <col min="10054" max="10057" width="11.7109375" customWidth="1"/>
    <col min="10058" max="10062" width="11.28515625" customWidth="1"/>
    <col min="10063" max="10069" width="10.7109375" customWidth="1"/>
    <col min="10241" max="10241" width="4.28515625" customWidth="1"/>
    <col min="10242" max="10242" width="14.5703125" bestFit="1" customWidth="1"/>
    <col min="10243" max="10243" width="25.7109375" customWidth="1"/>
    <col min="10244" max="10274" width="11.28515625" customWidth="1"/>
    <col min="10275" max="10275" width="13.28515625" customWidth="1"/>
    <col min="10276" max="10278" width="11.28515625" customWidth="1"/>
    <col min="10279" max="10279" width="12.42578125" customWidth="1"/>
    <col min="10280" max="10282" width="11.28515625" customWidth="1"/>
    <col min="10283" max="10283" width="11.42578125" customWidth="1"/>
    <col min="10284" max="10292" width="11.28515625" customWidth="1"/>
    <col min="10293" max="10293" width="12.85546875" customWidth="1"/>
    <col min="10294" max="10300" width="11.28515625" customWidth="1"/>
    <col min="10301" max="10301" width="12.140625" customWidth="1"/>
    <col min="10302" max="10305" width="11.28515625" customWidth="1"/>
    <col min="10306" max="10306" width="11.7109375" customWidth="1"/>
    <col min="10307" max="10309" width="11.28515625" customWidth="1"/>
    <col min="10310" max="10313" width="11.7109375" customWidth="1"/>
    <col min="10314" max="10318" width="11.28515625" customWidth="1"/>
    <col min="10319" max="10325" width="10.7109375" customWidth="1"/>
    <col min="10497" max="10497" width="4.28515625" customWidth="1"/>
    <col min="10498" max="10498" width="14.5703125" bestFit="1" customWidth="1"/>
    <col min="10499" max="10499" width="25.7109375" customWidth="1"/>
    <col min="10500" max="10530" width="11.28515625" customWidth="1"/>
    <col min="10531" max="10531" width="13.28515625" customWidth="1"/>
    <col min="10532" max="10534" width="11.28515625" customWidth="1"/>
    <col min="10535" max="10535" width="12.42578125" customWidth="1"/>
    <col min="10536" max="10538" width="11.28515625" customWidth="1"/>
    <col min="10539" max="10539" width="11.42578125" customWidth="1"/>
    <col min="10540" max="10548" width="11.28515625" customWidth="1"/>
    <col min="10549" max="10549" width="12.85546875" customWidth="1"/>
    <col min="10550" max="10556" width="11.28515625" customWidth="1"/>
    <col min="10557" max="10557" width="12.140625" customWidth="1"/>
    <col min="10558" max="10561" width="11.28515625" customWidth="1"/>
    <col min="10562" max="10562" width="11.7109375" customWidth="1"/>
    <col min="10563" max="10565" width="11.28515625" customWidth="1"/>
    <col min="10566" max="10569" width="11.7109375" customWidth="1"/>
    <col min="10570" max="10574" width="11.28515625" customWidth="1"/>
    <col min="10575" max="10581" width="10.7109375" customWidth="1"/>
    <col min="10753" max="10753" width="4.28515625" customWidth="1"/>
    <col min="10754" max="10754" width="14.5703125" bestFit="1" customWidth="1"/>
    <col min="10755" max="10755" width="25.7109375" customWidth="1"/>
    <col min="10756" max="10786" width="11.28515625" customWidth="1"/>
    <col min="10787" max="10787" width="13.28515625" customWidth="1"/>
    <col min="10788" max="10790" width="11.28515625" customWidth="1"/>
    <col min="10791" max="10791" width="12.42578125" customWidth="1"/>
    <col min="10792" max="10794" width="11.28515625" customWidth="1"/>
    <col min="10795" max="10795" width="11.42578125" customWidth="1"/>
    <col min="10796" max="10804" width="11.28515625" customWidth="1"/>
    <col min="10805" max="10805" width="12.85546875" customWidth="1"/>
    <col min="10806" max="10812" width="11.28515625" customWidth="1"/>
    <col min="10813" max="10813" width="12.140625" customWidth="1"/>
    <col min="10814" max="10817" width="11.28515625" customWidth="1"/>
    <col min="10818" max="10818" width="11.7109375" customWidth="1"/>
    <col min="10819" max="10821" width="11.28515625" customWidth="1"/>
    <col min="10822" max="10825" width="11.7109375" customWidth="1"/>
    <col min="10826" max="10830" width="11.28515625" customWidth="1"/>
    <col min="10831" max="10837" width="10.7109375" customWidth="1"/>
    <col min="11009" max="11009" width="4.28515625" customWidth="1"/>
    <col min="11010" max="11010" width="14.5703125" bestFit="1" customWidth="1"/>
    <col min="11011" max="11011" width="25.7109375" customWidth="1"/>
    <col min="11012" max="11042" width="11.28515625" customWidth="1"/>
    <col min="11043" max="11043" width="13.28515625" customWidth="1"/>
    <col min="11044" max="11046" width="11.28515625" customWidth="1"/>
    <col min="11047" max="11047" width="12.42578125" customWidth="1"/>
    <col min="11048" max="11050" width="11.28515625" customWidth="1"/>
    <col min="11051" max="11051" width="11.42578125" customWidth="1"/>
    <col min="11052" max="11060" width="11.28515625" customWidth="1"/>
    <col min="11061" max="11061" width="12.85546875" customWidth="1"/>
    <col min="11062" max="11068" width="11.28515625" customWidth="1"/>
    <col min="11069" max="11069" width="12.140625" customWidth="1"/>
    <col min="11070" max="11073" width="11.28515625" customWidth="1"/>
    <col min="11074" max="11074" width="11.7109375" customWidth="1"/>
    <col min="11075" max="11077" width="11.28515625" customWidth="1"/>
    <col min="11078" max="11081" width="11.7109375" customWidth="1"/>
    <col min="11082" max="11086" width="11.28515625" customWidth="1"/>
    <col min="11087" max="11093" width="10.7109375" customWidth="1"/>
    <col min="11265" max="11265" width="4.28515625" customWidth="1"/>
    <col min="11266" max="11266" width="14.5703125" bestFit="1" customWidth="1"/>
    <col min="11267" max="11267" width="25.7109375" customWidth="1"/>
    <col min="11268" max="11298" width="11.28515625" customWidth="1"/>
    <col min="11299" max="11299" width="13.28515625" customWidth="1"/>
    <col min="11300" max="11302" width="11.28515625" customWidth="1"/>
    <col min="11303" max="11303" width="12.42578125" customWidth="1"/>
    <col min="11304" max="11306" width="11.28515625" customWidth="1"/>
    <col min="11307" max="11307" width="11.42578125" customWidth="1"/>
    <col min="11308" max="11316" width="11.28515625" customWidth="1"/>
    <col min="11317" max="11317" width="12.85546875" customWidth="1"/>
    <col min="11318" max="11324" width="11.28515625" customWidth="1"/>
    <col min="11325" max="11325" width="12.140625" customWidth="1"/>
    <col min="11326" max="11329" width="11.28515625" customWidth="1"/>
    <col min="11330" max="11330" width="11.7109375" customWidth="1"/>
    <col min="11331" max="11333" width="11.28515625" customWidth="1"/>
    <col min="11334" max="11337" width="11.7109375" customWidth="1"/>
    <col min="11338" max="11342" width="11.28515625" customWidth="1"/>
    <col min="11343" max="11349" width="10.7109375" customWidth="1"/>
    <col min="11521" max="11521" width="4.28515625" customWidth="1"/>
    <col min="11522" max="11522" width="14.5703125" bestFit="1" customWidth="1"/>
    <col min="11523" max="11523" width="25.7109375" customWidth="1"/>
    <col min="11524" max="11554" width="11.28515625" customWidth="1"/>
    <col min="11555" max="11555" width="13.28515625" customWidth="1"/>
    <col min="11556" max="11558" width="11.28515625" customWidth="1"/>
    <col min="11559" max="11559" width="12.42578125" customWidth="1"/>
    <col min="11560" max="11562" width="11.28515625" customWidth="1"/>
    <col min="11563" max="11563" width="11.42578125" customWidth="1"/>
    <col min="11564" max="11572" width="11.28515625" customWidth="1"/>
    <col min="11573" max="11573" width="12.85546875" customWidth="1"/>
    <col min="11574" max="11580" width="11.28515625" customWidth="1"/>
    <col min="11581" max="11581" width="12.140625" customWidth="1"/>
    <col min="11582" max="11585" width="11.28515625" customWidth="1"/>
    <col min="11586" max="11586" width="11.7109375" customWidth="1"/>
    <col min="11587" max="11589" width="11.28515625" customWidth="1"/>
    <col min="11590" max="11593" width="11.7109375" customWidth="1"/>
    <col min="11594" max="11598" width="11.28515625" customWidth="1"/>
    <col min="11599" max="11605" width="10.7109375" customWidth="1"/>
    <col min="11777" max="11777" width="4.28515625" customWidth="1"/>
    <col min="11778" max="11778" width="14.5703125" bestFit="1" customWidth="1"/>
    <col min="11779" max="11779" width="25.7109375" customWidth="1"/>
    <col min="11780" max="11810" width="11.28515625" customWidth="1"/>
    <col min="11811" max="11811" width="13.28515625" customWidth="1"/>
    <col min="11812" max="11814" width="11.28515625" customWidth="1"/>
    <col min="11815" max="11815" width="12.42578125" customWidth="1"/>
    <col min="11816" max="11818" width="11.28515625" customWidth="1"/>
    <col min="11819" max="11819" width="11.42578125" customWidth="1"/>
    <col min="11820" max="11828" width="11.28515625" customWidth="1"/>
    <col min="11829" max="11829" width="12.85546875" customWidth="1"/>
    <col min="11830" max="11836" width="11.28515625" customWidth="1"/>
    <col min="11837" max="11837" width="12.140625" customWidth="1"/>
    <col min="11838" max="11841" width="11.28515625" customWidth="1"/>
    <col min="11842" max="11842" width="11.7109375" customWidth="1"/>
    <col min="11843" max="11845" width="11.28515625" customWidth="1"/>
    <col min="11846" max="11849" width="11.7109375" customWidth="1"/>
    <col min="11850" max="11854" width="11.28515625" customWidth="1"/>
    <col min="11855" max="11861" width="10.7109375" customWidth="1"/>
    <col min="12033" max="12033" width="4.28515625" customWidth="1"/>
    <col min="12034" max="12034" width="14.5703125" bestFit="1" customWidth="1"/>
    <col min="12035" max="12035" width="25.7109375" customWidth="1"/>
    <col min="12036" max="12066" width="11.28515625" customWidth="1"/>
    <col min="12067" max="12067" width="13.28515625" customWidth="1"/>
    <col min="12068" max="12070" width="11.28515625" customWidth="1"/>
    <col min="12071" max="12071" width="12.42578125" customWidth="1"/>
    <col min="12072" max="12074" width="11.28515625" customWidth="1"/>
    <col min="12075" max="12075" width="11.42578125" customWidth="1"/>
    <col min="12076" max="12084" width="11.28515625" customWidth="1"/>
    <col min="12085" max="12085" width="12.85546875" customWidth="1"/>
    <col min="12086" max="12092" width="11.28515625" customWidth="1"/>
    <col min="12093" max="12093" width="12.140625" customWidth="1"/>
    <col min="12094" max="12097" width="11.28515625" customWidth="1"/>
    <col min="12098" max="12098" width="11.7109375" customWidth="1"/>
    <col min="12099" max="12101" width="11.28515625" customWidth="1"/>
    <col min="12102" max="12105" width="11.7109375" customWidth="1"/>
    <col min="12106" max="12110" width="11.28515625" customWidth="1"/>
    <col min="12111" max="12117" width="10.7109375" customWidth="1"/>
    <col min="12289" max="12289" width="4.28515625" customWidth="1"/>
    <col min="12290" max="12290" width="14.5703125" bestFit="1" customWidth="1"/>
    <col min="12291" max="12291" width="25.7109375" customWidth="1"/>
    <col min="12292" max="12322" width="11.28515625" customWidth="1"/>
    <col min="12323" max="12323" width="13.28515625" customWidth="1"/>
    <col min="12324" max="12326" width="11.28515625" customWidth="1"/>
    <col min="12327" max="12327" width="12.42578125" customWidth="1"/>
    <col min="12328" max="12330" width="11.28515625" customWidth="1"/>
    <col min="12331" max="12331" width="11.42578125" customWidth="1"/>
    <col min="12332" max="12340" width="11.28515625" customWidth="1"/>
    <col min="12341" max="12341" width="12.85546875" customWidth="1"/>
    <col min="12342" max="12348" width="11.28515625" customWidth="1"/>
    <col min="12349" max="12349" width="12.140625" customWidth="1"/>
    <col min="12350" max="12353" width="11.28515625" customWidth="1"/>
    <col min="12354" max="12354" width="11.7109375" customWidth="1"/>
    <col min="12355" max="12357" width="11.28515625" customWidth="1"/>
    <col min="12358" max="12361" width="11.7109375" customWidth="1"/>
    <col min="12362" max="12366" width="11.28515625" customWidth="1"/>
    <col min="12367" max="12373" width="10.7109375" customWidth="1"/>
    <col min="12545" max="12545" width="4.28515625" customWidth="1"/>
    <col min="12546" max="12546" width="14.5703125" bestFit="1" customWidth="1"/>
    <col min="12547" max="12547" width="25.7109375" customWidth="1"/>
    <col min="12548" max="12578" width="11.28515625" customWidth="1"/>
    <col min="12579" max="12579" width="13.28515625" customWidth="1"/>
    <col min="12580" max="12582" width="11.28515625" customWidth="1"/>
    <col min="12583" max="12583" width="12.42578125" customWidth="1"/>
    <col min="12584" max="12586" width="11.28515625" customWidth="1"/>
    <col min="12587" max="12587" width="11.42578125" customWidth="1"/>
    <col min="12588" max="12596" width="11.28515625" customWidth="1"/>
    <col min="12597" max="12597" width="12.85546875" customWidth="1"/>
    <col min="12598" max="12604" width="11.28515625" customWidth="1"/>
    <col min="12605" max="12605" width="12.140625" customWidth="1"/>
    <col min="12606" max="12609" width="11.28515625" customWidth="1"/>
    <col min="12610" max="12610" width="11.7109375" customWidth="1"/>
    <col min="12611" max="12613" width="11.28515625" customWidth="1"/>
    <col min="12614" max="12617" width="11.7109375" customWidth="1"/>
    <col min="12618" max="12622" width="11.28515625" customWidth="1"/>
    <col min="12623" max="12629" width="10.7109375" customWidth="1"/>
    <col min="12801" max="12801" width="4.28515625" customWidth="1"/>
    <col min="12802" max="12802" width="14.5703125" bestFit="1" customWidth="1"/>
    <col min="12803" max="12803" width="25.7109375" customWidth="1"/>
    <col min="12804" max="12834" width="11.28515625" customWidth="1"/>
    <col min="12835" max="12835" width="13.28515625" customWidth="1"/>
    <col min="12836" max="12838" width="11.28515625" customWidth="1"/>
    <col min="12839" max="12839" width="12.42578125" customWidth="1"/>
    <col min="12840" max="12842" width="11.28515625" customWidth="1"/>
    <col min="12843" max="12843" width="11.42578125" customWidth="1"/>
    <col min="12844" max="12852" width="11.28515625" customWidth="1"/>
    <col min="12853" max="12853" width="12.85546875" customWidth="1"/>
    <col min="12854" max="12860" width="11.28515625" customWidth="1"/>
    <col min="12861" max="12861" width="12.140625" customWidth="1"/>
    <col min="12862" max="12865" width="11.28515625" customWidth="1"/>
    <col min="12866" max="12866" width="11.7109375" customWidth="1"/>
    <col min="12867" max="12869" width="11.28515625" customWidth="1"/>
    <col min="12870" max="12873" width="11.7109375" customWidth="1"/>
    <col min="12874" max="12878" width="11.28515625" customWidth="1"/>
    <col min="12879" max="12885" width="10.7109375" customWidth="1"/>
    <col min="13057" max="13057" width="4.28515625" customWidth="1"/>
    <col min="13058" max="13058" width="14.5703125" bestFit="1" customWidth="1"/>
    <col min="13059" max="13059" width="25.7109375" customWidth="1"/>
    <col min="13060" max="13090" width="11.28515625" customWidth="1"/>
    <col min="13091" max="13091" width="13.28515625" customWidth="1"/>
    <col min="13092" max="13094" width="11.28515625" customWidth="1"/>
    <col min="13095" max="13095" width="12.42578125" customWidth="1"/>
    <col min="13096" max="13098" width="11.28515625" customWidth="1"/>
    <col min="13099" max="13099" width="11.42578125" customWidth="1"/>
    <col min="13100" max="13108" width="11.28515625" customWidth="1"/>
    <col min="13109" max="13109" width="12.85546875" customWidth="1"/>
    <col min="13110" max="13116" width="11.28515625" customWidth="1"/>
    <col min="13117" max="13117" width="12.140625" customWidth="1"/>
    <col min="13118" max="13121" width="11.28515625" customWidth="1"/>
    <col min="13122" max="13122" width="11.7109375" customWidth="1"/>
    <col min="13123" max="13125" width="11.28515625" customWidth="1"/>
    <col min="13126" max="13129" width="11.7109375" customWidth="1"/>
    <col min="13130" max="13134" width="11.28515625" customWidth="1"/>
    <col min="13135" max="13141" width="10.7109375" customWidth="1"/>
    <col min="13313" max="13313" width="4.28515625" customWidth="1"/>
    <col min="13314" max="13314" width="14.5703125" bestFit="1" customWidth="1"/>
    <col min="13315" max="13315" width="25.7109375" customWidth="1"/>
    <col min="13316" max="13346" width="11.28515625" customWidth="1"/>
    <col min="13347" max="13347" width="13.28515625" customWidth="1"/>
    <col min="13348" max="13350" width="11.28515625" customWidth="1"/>
    <col min="13351" max="13351" width="12.42578125" customWidth="1"/>
    <col min="13352" max="13354" width="11.28515625" customWidth="1"/>
    <col min="13355" max="13355" width="11.42578125" customWidth="1"/>
    <col min="13356" max="13364" width="11.28515625" customWidth="1"/>
    <col min="13365" max="13365" width="12.85546875" customWidth="1"/>
    <col min="13366" max="13372" width="11.28515625" customWidth="1"/>
    <col min="13373" max="13373" width="12.140625" customWidth="1"/>
    <col min="13374" max="13377" width="11.28515625" customWidth="1"/>
    <col min="13378" max="13378" width="11.7109375" customWidth="1"/>
    <col min="13379" max="13381" width="11.28515625" customWidth="1"/>
    <col min="13382" max="13385" width="11.7109375" customWidth="1"/>
    <col min="13386" max="13390" width="11.28515625" customWidth="1"/>
    <col min="13391" max="13397" width="10.7109375" customWidth="1"/>
    <col min="13569" max="13569" width="4.28515625" customWidth="1"/>
    <col min="13570" max="13570" width="14.5703125" bestFit="1" customWidth="1"/>
    <col min="13571" max="13571" width="25.7109375" customWidth="1"/>
    <col min="13572" max="13602" width="11.28515625" customWidth="1"/>
    <col min="13603" max="13603" width="13.28515625" customWidth="1"/>
    <col min="13604" max="13606" width="11.28515625" customWidth="1"/>
    <col min="13607" max="13607" width="12.42578125" customWidth="1"/>
    <col min="13608" max="13610" width="11.28515625" customWidth="1"/>
    <col min="13611" max="13611" width="11.42578125" customWidth="1"/>
    <col min="13612" max="13620" width="11.28515625" customWidth="1"/>
    <col min="13621" max="13621" width="12.85546875" customWidth="1"/>
    <col min="13622" max="13628" width="11.28515625" customWidth="1"/>
    <col min="13629" max="13629" width="12.140625" customWidth="1"/>
    <col min="13630" max="13633" width="11.28515625" customWidth="1"/>
    <col min="13634" max="13634" width="11.7109375" customWidth="1"/>
    <col min="13635" max="13637" width="11.28515625" customWidth="1"/>
    <col min="13638" max="13641" width="11.7109375" customWidth="1"/>
    <col min="13642" max="13646" width="11.28515625" customWidth="1"/>
    <col min="13647" max="13653" width="10.7109375" customWidth="1"/>
    <col min="13825" max="13825" width="4.28515625" customWidth="1"/>
    <col min="13826" max="13826" width="14.5703125" bestFit="1" customWidth="1"/>
    <col min="13827" max="13827" width="25.7109375" customWidth="1"/>
    <col min="13828" max="13858" width="11.28515625" customWidth="1"/>
    <col min="13859" max="13859" width="13.28515625" customWidth="1"/>
    <col min="13860" max="13862" width="11.28515625" customWidth="1"/>
    <col min="13863" max="13863" width="12.42578125" customWidth="1"/>
    <col min="13864" max="13866" width="11.28515625" customWidth="1"/>
    <col min="13867" max="13867" width="11.42578125" customWidth="1"/>
    <col min="13868" max="13876" width="11.28515625" customWidth="1"/>
    <col min="13877" max="13877" width="12.85546875" customWidth="1"/>
    <col min="13878" max="13884" width="11.28515625" customWidth="1"/>
    <col min="13885" max="13885" width="12.140625" customWidth="1"/>
    <col min="13886" max="13889" width="11.28515625" customWidth="1"/>
    <col min="13890" max="13890" width="11.7109375" customWidth="1"/>
    <col min="13891" max="13893" width="11.28515625" customWidth="1"/>
    <col min="13894" max="13897" width="11.7109375" customWidth="1"/>
    <col min="13898" max="13902" width="11.28515625" customWidth="1"/>
    <col min="13903" max="13909" width="10.7109375" customWidth="1"/>
    <col min="14081" max="14081" width="4.28515625" customWidth="1"/>
    <col min="14082" max="14082" width="14.5703125" bestFit="1" customWidth="1"/>
    <col min="14083" max="14083" width="25.7109375" customWidth="1"/>
    <col min="14084" max="14114" width="11.28515625" customWidth="1"/>
    <col min="14115" max="14115" width="13.28515625" customWidth="1"/>
    <col min="14116" max="14118" width="11.28515625" customWidth="1"/>
    <col min="14119" max="14119" width="12.42578125" customWidth="1"/>
    <col min="14120" max="14122" width="11.28515625" customWidth="1"/>
    <col min="14123" max="14123" width="11.42578125" customWidth="1"/>
    <col min="14124" max="14132" width="11.28515625" customWidth="1"/>
    <col min="14133" max="14133" width="12.85546875" customWidth="1"/>
    <col min="14134" max="14140" width="11.28515625" customWidth="1"/>
    <col min="14141" max="14141" width="12.140625" customWidth="1"/>
    <col min="14142" max="14145" width="11.28515625" customWidth="1"/>
    <col min="14146" max="14146" width="11.7109375" customWidth="1"/>
    <col min="14147" max="14149" width="11.28515625" customWidth="1"/>
    <col min="14150" max="14153" width="11.7109375" customWidth="1"/>
    <col min="14154" max="14158" width="11.28515625" customWidth="1"/>
    <col min="14159" max="14165" width="10.7109375" customWidth="1"/>
    <col min="14337" max="14337" width="4.28515625" customWidth="1"/>
    <col min="14338" max="14338" width="14.5703125" bestFit="1" customWidth="1"/>
    <col min="14339" max="14339" width="25.7109375" customWidth="1"/>
    <col min="14340" max="14370" width="11.28515625" customWidth="1"/>
    <col min="14371" max="14371" width="13.28515625" customWidth="1"/>
    <col min="14372" max="14374" width="11.28515625" customWidth="1"/>
    <col min="14375" max="14375" width="12.42578125" customWidth="1"/>
    <col min="14376" max="14378" width="11.28515625" customWidth="1"/>
    <col min="14379" max="14379" width="11.42578125" customWidth="1"/>
    <col min="14380" max="14388" width="11.28515625" customWidth="1"/>
    <col min="14389" max="14389" width="12.85546875" customWidth="1"/>
    <col min="14390" max="14396" width="11.28515625" customWidth="1"/>
    <col min="14397" max="14397" width="12.140625" customWidth="1"/>
    <col min="14398" max="14401" width="11.28515625" customWidth="1"/>
    <col min="14402" max="14402" width="11.7109375" customWidth="1"/>
    <col min="14403" max="14405" width="11.28515625" customWidth="1"/>
    <col min="14406" max="14409" width="11.7109375" customWidth="1"/>
    <col min="14410" max="14414" width="11.28515625" customWidth="1"/>
    <col min="14415" max="14421" width="10.7109375" customWidth="1"/>
    <col min="14593" max="14593" width="4.28515625" customWidth="1"/>
    <col min="14594" max="14594" width="14.5703125" bestFit="1" customWidth="1"/>
    <col min="14595" max="14595" width="25.7109375" customWidth="1"/>
    <col min="14596" max="14626" width="11.28515625" customWidth="1"/>
    <col min="14627" max="14627" width="13.28515625" customWidth="1"/>
    <col min="14628" max="14630" width="11.28515625" customWidth="1"/>
    <col min="14631" max="14631" width="12.42578125" customWidth="1"/>
    <col min="14632" max="14634" width="11.28515625" customWidth="1"/>
    <col min="14635" max="14635" width="11.42578125" customWidth="1"/>
    <col min="14636" max="14644" width="11.28515625" customWidth="1"/>
    <col min="14645" max="14645" width="12.85546875" customWidth="1"/>
    <col min="14646" max="14652" width="11.28515625" customWidth="1"/>
    <col min="14653" max="14653" width="12.140625" customWidth="1"/>
    <col min="14654" max="14657" width="11.28515625" customWidth="1"/>
    <col min="14658" max="14658" width="11.7109375" customWidth="1"/>
    <col min="14659" max="14661" width="11.28515625" customWidth="1"/>
    <col min="14662" max="14665" width="11.7109375" customWidth="1"/>
    <col min="14666" max="14670" width="11.28515625" customWidth="1"/>
    <col min="14671" max="14677" width="10.7109375" customWidth="1"/>
    <col min="14849" max="14849" width="4.28515625" customWidth="1"/>
    <col min="14850" max="14850" width="14.5703125" bestFit="1" customWidth="1"/>
    <col min="14851" max="14851" width="25.7109375" customWidth="1"/>
    <col min="14852" max="14882" width="11.28515625" customWidth="1"/>
    <col min="14883" max="14883" width="13.28515625" customWidth="1"/>
    <col min="14884" max="14886" width="11.28515625" customWidth="1"/>
    <col min="14887" max="14887" width="12.42578125" customWidth="1"/>
    <col min="14888" max="14890" width="11.28515625" customWidth="1"/>
    <col min="14891" max="14891" width="11.42578125" customWidth="1"/>
    <col min="14892" max="14900" width="11.28515625" customWidth="1"/>
    <col min="14901" max="14901" width="12.85546875" customWidth="1"/>
    <col min="14902" max="14908" width="11.28515625" customWidth="1"/>
    <col min="14909" max="14909" width="12.140625" customWidth="1"/>
    <col min="14910" max="14913" width="11.28515625" customWidth="1"/>
    <col min="14914" max="14914" width="11.7109375" customWidth="1"/>
    <col min="14915" max="14917" width="11.28515625" customWidth="1"/>
    <col min="14918" max="14921" width="11.7109375" customWidth="1"/>
    <col min="14922" max="14926" width="11.28515625" customWidth="1"/>
    <col min="14927" max="14933" width="10.7109375" customWidth="1"/>
    <col min="15105" max="15105" width="4.28515625" customWidth="1"/>
    <col min="15106" max="15106" width="14.5703125" bestFit="1" customWidth="1"/>
    <col min="15107" max="15107" width="25.7109375" customWidth="1"/>
    <col min="15108" max="15138" width="11.28515625" customWidth="1"/>
    <col min="15139" max="15139" width="13.28515625" customWidth="1"/>
    <col min="15140" max="15142" width="11.28515625" customWidth="1"/>
    <col min="15143" max="15143" width="12.42578125" customWidth="1"/>
    <col min="15144" max="15146" width="11.28515625" customWidth="1"/>
    <col min="15147" max="15147" width="11.42578125" customWidth="1"/>
    <col min="15148" max="15156" width="11.28515625" customWidth="1"/>
    <col min="15157" max="15157" width="12.85546875" customWidth="1"/>
    <col min="15158" max="15164" width="11.28515625" customWidth="1"/>
    <col min="15165" max="15165" width="12.140625" customWidth="1"/>
    <col min="15166" max="15169" width="11.28515625" customWidth="1"/>
    <col min="15170" max="15170" width="11.7109375" customWidth="1"/>
    <col min="15171" max="15173" width="11.28515625" customWidth="1"/>
    <col min="15174" max="15177" width="11.7109375" customWidth="1"/>
    <col min="15178" max="15182" width="11.28515625" customWidth="1"/>
    <col min="15183" max="15189" width="10.7109375" customWidth="1"/>
    <col min="15361" max="15361" width="4.28515625" customWidth="1"/>
    <col min="15362" max="15362" width="14.5703125" bestFit="1" customWidth="1"/>
    <col min="15363" max="15363" width="25.7109375" customWidth="1"/>
    <col min="15364" max="15394" width="11.28515625" customWidth="1"/>
    <col min="15395" max="15395" width="13.28515625" customWidth="1"/>
    <col min="15396" max="15398" width="11.28515625" customWidth="1"/>
    <col min="15399" max="15399" width="12.42578125" customWidth="1"/>
    <col min="15400" max="15402" width="11.28515625" customWidth="1"/>
    <col min="15403" max="15403" width="11.42578125" customWidth="1"/>
    <col min="15404" max="15412" width="11.28515625" customWidth="1"/>
    <col min="15413" max="15413" width="12.85546875" customWidth="1"/>
    <col min="15414" max="15420" width="11.28515625" customWidth="1"/>
    <col min="15421" max="15421" width="12.140625" customWidth="1"/>
    <col min="15422" max="15425" width="11.28515625" customWidth="1"/>
    <col min="15426" max="15426" width="11.7109375" customWidth="1"/>
    <col min="15427" max="15429" width="11.28515625" customWidth="1"/>
    <col min="15430" max="15433" width="11.7109375" customWidth="1"/>
    <col min="15434" max="15438" width="11.28515625" customWidth="1"/>
    <col min="15439" max="15445" width="10.7109375" customWidth="1"/>
    <col min="15617" max="15617" width="4.28515625" customWidth="1"/>
    <col min="15618" max="15618" width="14.5703125" bestFit="1" customWidth="1"/>
    <col min="15619" max="15619" width="25.7109375" customWidth="1"/>
    <col min="15620" max="15650" width="11.28515625" customWidth="1"/>
    <col min="15651" max="15651" width="13.28515625" customWidth="1"/>
    <col min="15652" max="15654" width="11.28515625" customWidth="1"/>
    <col min="15655" max="15655" width="12.42578125" customWidth="1"/>
    <col min="15656" max="15658" width="11.28515625" customWidth="1"/>
    <col min="15659" max="15659" width="11.42578125" customWidth="1"/>
    <col min="15660" max="15668" width="11.28515625" customWidth="1"/>
    <col min="15669" max="15669" width="12.85546875" customWidth="1"/>
    <col min="15670" max="15676" width="11.28515625" customWidth="1"/>
    <col min="15677" max="15677" width="12.140625" customWidth="1"/>
    <col min="15678" max="15681" width="11.28515625" customWidth="1"/>
    <col min="15682" max="15682" width="11.7109375" customWidth="1"/>
    <col min="15683" max="15685" width="11.28515625" customWidth="1"/>
    <col min="15686" max="15689" width="11.7109375" customWidth="1"/>
    <col min="15690" max="15694" width="11.28515625" customWidth="1"/>
    <col min="15695" max="15701" width="10.7109375" customWidth="1"/>
    <col min="15873" max="15873" width="4.28515625" customWidth="1"/>
    <col min="15874" max="15874" width="14.5703125" bestFit="1" customWidth="1"/>
    <col min="15875" max="15875" width="25.7109375" customWidth="1"/>
    <col min="15876" max="15906" width="11.28515625" customWidth="1"/>
    <col min="15907" max="15907" width="13.28515625" customWidth="1"/>
    <col min="15908" max="15910" width="11.28515625" customWidth="1"/>
    <col min="15911" max="15911" width="12.42578125" customWidth="1"/>
    <col min="15912" max="15914" width="11.28515625" customWidth="1"/>
    <col min="15915" max="15915" width="11.42578125" customWidth="1"/>
    <col min="15916" max="15924" width="11.28515625" customWidth="1"/>
    <col min="15925" max="15925" width="12.85546875" customWidth="1"/>
    <col min="15926" max="15932" width="11.28515625" customWidth="1"/>
    <col min="15933" max="15933" width="12.140625" customWidth="1"/>
    <col min="15934" max="15937" width="11.28515625" customWidth="1"/>
    <col min="15938" max="15938" width="11.7109375" customWidth="1"/>
    <col min="15939" max="15941" width="11.28515625" customWidth="1"/>
    <col min="15942" max="15945" width="11.7109375" customWidth="1"/>
    <col min="15946" max="15950" width="11.28515625" customWidth="1"/>
    <col min="15951" max="15957" width="10.7109375" customWidth="1"/>
    <col min="16129" max="16129" width="4.28515625" customWidth="1"/>
    <col min="16130" max="16130" width="14.5703125" bestFit="1" customWidth="1"/>
    <col min="16131" max="16131" width="25.7109375" customWidth="1"/>
    <col min="16132" max="16162" width="11.28515625" customWidth="1"/>
    <col min="16163" max="16163" width="13.28515625" customWidth="1"/>
    <col min="16164" max="16166" width="11.28515625" customWidth="1"/>
    <col min="16167" max="16167" width="12.42578125" customWidth="1"/>
    <col min="16168" max="16170" width="11.28515625" customWidth="1"/>
    <col min="16171" max="16171" width="11.42578125" customWidth="1"/>
    <col min="16172" max="16180" width="11.28515625" customWidth="1"/>
    <col min="16181" max="16181" width="12.85546875" customWidth="1"/>
    <col min="16182" max="16188" width="11.28515625" customWidth="1"/>
    <col min="16189" max="16189" width="12.140625" customWidth="1"/>
    <col min="16190" max="16193" width="11.28515625" customWidth="1"/>
    <col min="16194" max="16194" width="11.7109375" customWidth="1"/>
    <col min="16195" max="16197" width="11.28515625" customWidth="1"/>
    <col min="16198" max="16201" width="11.7109375" customWidth="1"/>
    <col min="16202" max="16206" width="11.28515625" customWidth="1"/>
    <col min="16207" max="16213" width="10.7109375" customWidth="1"/>
    <col min="16214" max="16384" width="9.140625" style="4"/>
  </cols>
  <sheetData>
    <row r="1" spans="1:97" s="5" customFormat="1" ht="13.35" customHeight="1" x14ac:dyDescent="0.25">
      <c r="A1" s="102"/>
      <c r="B1" s="102"/>
      <c r="C1" s="102"/>
      <c r="D1" s="246" t="s">
        <v>161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161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161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161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161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  <c r="CH1" s="103"/>
    </row>
    <row r="2" spans="1:97" s="10" customFormat="1" ht="12.75" customHeight="1" x14ac:dyDescent="0.2">
      <c r="A2" s="6"/>
      <c r="B2" s="6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7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  <c r="CH3" s="9"/>
    </row>
    <row r="4" spans="1:97" s="4" customFormat="1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  <c r="CH4" s="115"/>
    </row>
    <row r="5" spans="1:97" s="4" customFormat="1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118"/>
      <c r="CC5" s="118"/>
      <c r="CD5" s="118" t="s">
        <v>361</v>
      </c>
      <c r="CE5" s="122" t="s">
        <v>177</v>
      </c>
      <c r="CF5" s="123" t="s">
        <v>178</v>
      </c>
      <c r="CG5" s="124" t="s">
        <v>179</v>
      </c>
      <c r="CH5" s="124" t="s">
        <v>79</v>
      </c>
    </row>
    <row r="6" spans="1:97" s="4" customFormat="1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/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/>
    </row>
    <row r="7" spans="1:97" s="4" customFormat="1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8"/>
    </row>
    <row r="8" spans="1:97" customFormat="1" ht="15" x14ac:dyDescent="0.25">
      <c r="A8" s="139">
        <v>1</v>
      </c>
      <c r="B8" s="52" t="s">
        <v>230</v>
      </c>
      <c r="C8" s="53" t="s">
        <v>296</v>
      </c>
      <c r="D8" s="54">
        <v>4415688.1987865353</v>
      </c>
      <c r="E8" s="54">
        <v>97298.016714794765</v>
      </c>
      <c r="F8" s="54">
        <v>64451.837939402052</v>
      </c>
      <c r="G8" s="54">
        <v>2569.0731931947439</v>
      </c>
      <c r="H8" s="54">
        <v>8376454.1455365978</v>
      </c>
      <c r="I8" s="54">
        <v>46581.196772894793</v>
      </c>
      <c r="J8" s="54">
        <v>174.75369061506143</v>
      </c>
      <c r="K8" s="54">
        <v>356.28101470810122</v>
      </c>
      <c r="L8" s="54">
        <v>9.8615043111370699</v>
      </c>
      <c r="M8" s="54">
        <v>5.7330934631935389</v>
      </c>
      <c r="N8" s="54">
        <v>206.32876185736271</v>
      </c>
      <c r="O8" s="54">
        <v>6757.3246212608237</v>
      </c>
      <c r="P8" s="54">
        <v>25153.457230631582</v>
      </c>
      <c r="Q8" s="54">
        <v>152.07098212584324</v>
      </c>
      <c r="R8" s="54">
        <v>0.29202282975552274</v>
      </c>
      <c r="S8" s="54">
        <v>338.89402600675322</v>
      </c>
      <c r="T8" s="54">
        <v>0.33047809937753492</v>
      </c>
      <c r="U8" s="54">
        <v>8.4933930654318797</v>
      </c>
      <c r="V8" s="54">
        <v>185.37686027612625</v>
      </c>
      <c r="W8" s="54">
        <v>4.1132356300278703</v>
      </c>
      <c r="X8" s="54">
        <v>9.5472177549591262</v>
      </c>
      <c r="Y8" s="54">
        <v>1194.2252558336165</v>
      </c>
      <c r="Z8" s="54">
        <v>94.825926363616858</v>
      </c>
      <c r="AA8" s="54">
        <v>4416.3446348690213</v>
      </c>
      <c r="AB8" s="54">
        <v>74.377831022574853</v>
      </c>
      <c r="AC8" s="54">
        <v>28113.701512949287</v>
      </c>
      <c r="AD8" s="54">
        <v>832.50039422650434</v>
      </c>
      <c r="AE8" s="54">
        <v>3.1956151116726055E-2</v>
      </c>
      <c r="AF8" s="54">
        <v>2510.4624903253316</v>
      </c>
      <c r="AG8" s="54">
        <v>802.06573020994369</v>
      </c>
      <c r="AH8" s="54">
        <v>490.970322504916</v>
      </c>
      <c r="AI8" s="54">
        <v>30.75005673987312</v>
      </c>
      <c r="AJ8" s="54">
        <v>0</v>
      </c>
      <c r="AK8" s="54">
        <v>117.63140603501562</v>
      </c>
      <c r="AL8" s="54">
        <v>1.4149073390144131</v>
      </c>
      <c r="AM8" s="54">
        <v>211945.44432081303</v>
      </c>
      <c r="AN8" s="54">
        <v>52.018503057700492</v>
      </c>
      <c r="AO8" s="54">
        <v>338.29918400370804</v>
      </c>
      <c r="AP8" s="54">
        <v>10.622882186816279</v>
      </c>
      <c r="AQ8" s="54">
        <v>2.8548916450400341</v>
      </c>
      <c r="AR8" s="54">
        <v>413.77816331311004</v>
      </c>
      <c r="AS8" s="54">
        <v>38.861889939619537</v>
      </c>
      <c r="AT8" s="54">
        <v>19.961382097369476</v>
      </c>
      <c r="AU8" s="54">
        <v>879.11151127355708</v>
      </c>
      <c r="AV8" s="54">
        <v>194.56781998380626</v>
      </c>
      <c r="AW8" s="54">
        <v>1957.286604239727</v>
      </c>
      <c r="AX8" s="54">
        <v>684.2010265519998</v>
      </c>
      <c r="AY8" s="54">
        <v>7601.1443334113474</v>
      </c>
      <c r="AZ8" s="54">
        <v>2646.7152548763906</v>
      </c>
      <c r="BA8" s="54">
        <v>535.71144480496866</v>
      </c>
      <c r="BB8" s="54">
        <v>228.15640480928158</v>
      </c>
      <c r="BC8" s="54">
        <v>70.192249264105428</v>
      </c>
      <c r="BD8" s="54">
        <v>81.322336857523851</v>
      </c>
      <c r="BE8" s="54">
        <v>39228.488668776234</v>
      </c>
      <c r="BF8" s="54">
        <v>1240.4419329922282</v>
      </c>
      <c r="BG8" s="54">
        <v>17794.316086526142</v>
      </c>
      <c r="BH8" s="54">
        <v>14878.237620019885</v>
      </c>
      <c r="BI8" s="54">
        <v>5319.8109125066294</v>
      </c>
      <c r="BJ8" s="54">
        <v>952.22784495626865</v>
      </c>
      <c r="BK8" s="54">
        <v>3145.2148522308921</v>
      </c>
      <c r="BL8" s="54">
        <v>416.43186602140304</v>
      </c>
      <c r="BM8" s="54">
        <v>0</v>
      </c>
      <c r="BN8" s="54">
        <v>5582.118102552251</v>
      </c>
      <c r="BO8" s="54">
        <v>0</v>
      </c>
      <c r="BP8" s="54">
        <v>0</v>
      </c>
      <c r="BQ8" s="55">
        <f>SUM(D8:BP8)</f>
        <v>13391342.167590341</v>
      </c>
      <c r="BR8" s="54">
        <v>8135417.6711746603</v>
      </c>
      <c r="BS8" s="54">
        <v>218.64596275783936</v>
      </c>
      <c r="BT8" s="54">
        <v>0</v>
      </c>
      <c r="BU8" s="140">
        <f>SUM(BR8:BT8)</f>
        <v>8135636.3171374183</v>
      </c>
      <c r="BV8" s="54">
        <v>1366266.4786527033</v>
      </c>
      <c r="BW8" s="54">
        <v>0</v>
      </c>
      <c r="BX8" s="54">
        <v>-246532.0918214641</v>
      </c>
      <c r="BY8" s="141">
        <f>BX8+BW8</f>
        <v>-246532.0918214641</v>
      </c>
      <c r="BZ8" s="141">
        <f>BV8+BY8</f>
        <v>1119734.3868312393</v>
      </c>
      <c r="CA8" s="54">
        <v>1970042.3629570242</v>
      </c>
      <c r="CB8" s="54"/>
      <c r="CC8" s="54"/>
      <c r="CD8" s="58">
        <v>1199180.9172460611</v>
      </c>
      <c r="CE8" s="55">
        <f>SUM(CA8:CD8)</f>
        <v>3169223.2802030854</v>
      </c>
      <c r="CF8" s="142">
        <f>CE8+BZ8+BU8</f>
        <v>12424593.984171743</v>
      </c>
      <c r="CG8" s="143">
        <f>CF8+BQ8</f>
        <v>25815936.151762083</v>
      </c>
      <c r="CH8" s="143">
        <f>ponuda2013!BZ8</f>
        <v>25815936.151762083</v>
      </c>
      <c r="CI8" s="62">
        <f>CH8-CG8</f>
        <v>0</v>
      </c>
      <c r="CL8" s="144"/>
      <c r="CM8" s="144"/>
      <c r="CN8" s="144"/>
      <c r="CO8" s="145"/>
      <c r="CP8" s="145"/>
      <c r="CR8" s="144"/>
      <c r="CS8" s="144"/>
    </row>
    <row r="9" spans="1:97" customFormat="1" ht="15" x14ac:dyDescent="0.25">
      <c r="A9" s="139">
        <v>2</v>
      </c>
      <c r="B9" s="64" t="s">
        <v>231</v>
      </c>
      <c r="C9" s="65" t="s">
        <v>297</v>
      </c>
      <c r="D9" s="54">
        <v>5062.8602851894384</v>
      </c>
      <c r="E9" s="54">
        <v>301277.91828414332</v>
      </c>
      <c r="F9" s="54">
        <v>146.31646996898502</v>
      </c>
      <c r="G9" s="54">
        <v>1867.0422634239042</v>
      </c>
      <c r="H9" s="54">
        <v>1279.6389398141073</v>
      </c>
      <c r="I9" s="54">
        <v>319.29259996194105</v>
      </c>
      <c r="J9" s="54">
        <v>1133815.9500514178</v>
      </c>
      <c r="K9" s="54">
        <v>47395.062460556124</v>
      </c>
      <c r="L9" s="54">
        <v>26.140141996159716</v>
      </c>
      <c r="M9" s="54">
        <v>54.651739696722352</v>
      </c>
      <c r="N9" s="54">
        <v>12.365240332741047</v>
      </c>
      <c r="O9" s="54">
        <v>13.237672359202532</v>
      </c>
      <c r="P9" s="54">
        <v>2679.5685738317284</v>
      </c>
      <c r="Q9" s="54">
        <v>353.22127122115086</v>
      </c>
      <c r="R9" s="54">
        <v>33.490383092819293</v>
      </c>
      <c r="S9" s="54">
        <v>229.22658700782549</v>
      </c>
      <c r="T9" s="54">
        <v>1.9443445969891544</v>
      </c>
      <c r="U9" s="54">
        <v>69.763520862935422</v>
      </c>
      <c r="V9" s="54">
        <v>292.22821290056856</v>
      </c>
      <c r="W9" s="54">
        <v>6.5535328386406606</v>
      </c>
      <c r="X9" s="54">
        <v>81.985401392453994</v>
      </c>
      <c r="Y9" s="54">
        <v>13250.744257520464</v>
      </c>
      <c r="Z9" s="54">
        <v>29.01133093500707</v>
      </c>
      <c r="AA9" s="54">
        <v>11196.235848383578</v>
      </c>
      <c r="AB9" s="54">
        <v>218.44489814715513</v>
      </c>
      <c r="AC9" s="54">
        <v>256.87244387815127</v>
      </c>
      <c r="AD9" s="54">
        <v>4339.1067023947408</v>
      </c>
      <c r="AE9" s="54">
        <v>14.654047249313402</v>
      </c>
      <c r="AF9" s="54">
        <v>8980.9564152091061</v>
      </c>
      <c r="AG9" s="54">
        <v>3012.5989521350234</v>
      </c>
      <c r="AH9" s="54">
        <v>774.40237805796437</v>
      </c>
      <c r="AI9" s="54">
        <v>89.343762003052987</v>
      </c>
      <c r="AJ9" s="54">
        <v>0</v>
      </c>
      <c r="AK9" s="54">
        <v>2219.045765653012</v>
      </c>
      <c r="AL9" s="54">
        <v>49.470632786720941</v>
      </c>
      <c r="AM9" s="54">
        <v>561.60509046159086</v>
      </c>
      <c r="AN9" s="54">
        <v>9.0278886098585591</v>
      </c>
      <c r="AO9" s="54">
        <v>52.187812899344785</v>
      </c>
      <c r="AP9" s="54">
        <v>24.355058065946395</v>
      </c>
      <c r="AQ9" s="54">
        <v>0</v>
      </c>
      <c r="AR9" s="54">
        <v>54.406343361530624</v>
      </c>
      <c r="AS9" s="54">
        <v>5.9648790724874026</v>
      </c>
      <c r="AT9" s="54">
        <v>55.363260333402984</v>
      </c>
      <c r="AU9" s="54">
        <v>1204.1701491326371</v>
      </c>
      <c r="AV9" s="54">
        <v>0</v>
      </c>
      <c r="AW9" s="54">
        <v>856.2482053743737</v>
      </c>
      <c r="AX9" s="54">
        <v>20.375265073544959</v>
      </c>
      <c r="AY9" s="54">
        <v>638.18178341656164</v>
      </c>
      <c r="AZ9" s="54">
        <v>139.54585839821758</v>
      </c>
      <c r="BA9" s="54">
        <v>113.48603563861042</v>
      </c>
      <c r="BB9" s="54">
        <v>12.969204701101274</v>
      </c>
      <c r="BC9" s="54">
        <v>17.914549759349647</v>
      </c>
      <c r="BD9" s="54">
        <v>18.792557508299161</v>
      </c>
      <c r="BE9" s="54">
        <v>513.45710522510956</v>
      </c>
      <c r="BF9" s="54">
        <v>7483.7120131322536</v>
      </c>
      <c r="BG9" s="54">
        <v>109.83883549353973</v>
      </c>
      <c r="BH9" s="54">
        <v>95.721949052287812</v>
      </c>
      <c r="BI9" s="54">
        <v>361.28067630393144</v>
      </c>
      <c r="BJ9" s="54">
        <v>242.50322770628864</v>
      </c>
      <c r="BK9" s="54">
        <v>35.651291901098752</v>
      </c>
      <c r="BL9" s="54">
        <v>612.89883404911325</v>
      </c>
      <c r="BM9" s="54">
        <v>0</v>
      </c>
      <c r="BN9" s="54">
        <v>228.97916471602758</v>
      </c>
      <c r="BO9" s="54">
        <v>0</v>
      </c>
      <c r="BP9" s="54">
        <v>0</v>
      </c>
      <c r="BQ9" s="55">
        <f t="shared" ref="BQ9:BQ72" si="0">SUM(D9:BP9)</f>
        <v>1552917.9824503446</v>
      </c>
      <c r="BR9" s="54">
        <v>2664820.4168182998</v>
      </c>
      <c r="BS9" s="54">
        <v>0</v>
      </c>
      <c r="BT9" s="54">
        <v>7169.2793502748391</v>
      </c>
      <c r="BU9" s="140">
        <f t="shared" ref="BU9:BU72" si="1">SUM(BR9:BT9)</f>
        <v>2671989.6961685745</v>
      </c>
      <c r="BV9" s="54">
        <v>16415.708237504834</v>
      </c>
      <c r="BW9" s="54">
        <v>0</v>
      </c>
      <c r="BX9" s="54">
        <v>-32503.125323071221</v>
      </c>
      <c r="BY9" s="141">
        <f t="shared" ref="BY9:BY72" si="2">BX9+BW9</f>
        <v>-32503.125323071221</v>
      </c>
      <c r="BZ9" s="141">
        <f t="shared" ref="BZ9:BZ72" si="3">BV9+BY9</f>
        <v>-16087.417085566387</v>
      </c>
      <c r="CA9" s="54">
        <v>528587.46370513644</v>
      </c>
      <c r="CB9" s="54"/>
      <c r="CC9" s="54"/>
      <c r="CD9" s="58">
        <v>1406.3411573685942</v>
      </c>
      <c r="CE9" s="55">
        <f t="shared" ref="CE9:CE76" si="4">SUM(CA9:CD9)</f>
        <v>529993.80486250506</v>
      </c>
      <c r="CF9" s="142">
        <f t="shared" ref="CF9:CF75" si="5">CE9+BZ9+BU9</f>
        <v>3185896.0839455132</v>
      </c>
      <c r="CG9" s="143">
        <f t="shared" ref="CG9:CG74" si="6">CF9+BQ9</f>
        <v>4738814.0663958583</v>
      </c>
      <c r="CH9" s="143">
        <f>ponuda2013!BZ9</f>
        <v>4738814.0663958583</v>
      </c>
      <c r="CI9" s="62">
        <f t="shared" ref="CI9:CI72" si="7">CH9-CG9</f>
        <v>0</v>
      </c>
      <c r="CL9" s="144"/>
      <c r="CM9" s="144"/>
      <c r="CN9" s="144"/>
      <c r="CO9" s="145"/>
      <c r="CP9" s="145"/>
      <c r="CR9" s="144"/>
      <c r="CS9" s="144"/>
    </row>
    <row r="10" spans="1:97" customFormat="1" ht="15" x14ac:dyDescent="0.25">
      <c r="A10" s="139">
        <v>3</v>
      </c>
      <c r="B10" s="64" t="s">
        <v>232</v>
      </c>
      <c r="C10" s="65" t="s">
        <v>298</v>
      </c>
      <c r="D10" s="54">
        <v>2296.9307316101072</v>
      </c>
      <c r="E10" s="54">
        <v>35.186155031822359</v>
      </c>
      <c r="F10" s="54">
        <v>467037.38194049546</v>
      </c>
      <c r="G10" s="54">
        <v>0</v>
      </c>
      <c r="H10" s="54">
        <v>156084.33866954202</v>
      </c>
      <c r="I10" s="54">
        <v>6.1818065221656635</v>
      </c>
      <c r="J10" s="54">
        <v>5.7252486906700852</v>
      </c>
      <c r="K10" s="54">
        <v>0</v>
      </c>
      <c r="L10" s="54">
        <v>0</v>
      </c>
      <c r="M10" s="54">
        <v>0</v>
      </c>
      <c r="N10" s="54">
        <v>10.719186661606267</v>
      </c>
      <c r="O10" s="54">
        <v>0</v>
      </c>
      <c r="P10" s="54">
        <v>0</v>
      </c>
      <c r="Q10" s="54">
        <v>4.74121164040083</v>
      </c>
      <c r="R10" s="54">
        <v>0</v>
      </c>
      <c r="S10" s="54">
        <v>1.6972148471673856</v>
      </c>
      <c r="T10" s="54">
        <v>0</v>
      </c>
      <c r="U10" s="54">
        <v>1.8060820994217144</v>
      </c>
      <c r="V10" s="54">
        <v>0.77237520933886705</v>
      </c>
      <c r="W10" s="54">
        <v>0</v>
      </c>
      <c r="X10" s="54">
        <v>0.15742286994698459</v>
      </c>
      <c r="Y10" s="54">
        <v>2.7061997796948196</v>
      </c>
      <c r="Z10" s="54">
        <v>0</v>
      </c>
      <c r="AA10" s="54">
        <v>12.987115540553411</v>
      </c>
      <c r="AB10" s="54">
        <v>1.6741123016875492</v>
      </c>
      <c r="AC10" s="54">
        <v>5.2374681351080561</v>
      </c>
      <c r="AD10" s="54">
        <v>23.793825764705193</v>
      </c>
      <c r="AE10" s="54">
        <v>0</v>
      </c>
      <c r="AF10" s="54">
        <v>2399.813584677875</v>
      </c>
      <c r="AG10" s="54">
        <v>1425.4226079682805</v>
      </c>
      <c r="AH10" s="54">
        <v>36.082637813186011</v>
      </c>
      <c r="AI10" s="54">
        <v>0</v>
      </c>
      <c r="AJ10" s="54">
        <v>0</v>
      </c>
      <c r="AK10" s="54">
        <v>1.9254797004779174</v>
      </c>
      <c r="AL10" s="54">
        <v>0</v>
      </c>
      <c r="AM10" s="54">
        <v>33454.745742230945</v>
      </c>
      <c r="AN10" s="54">
        <v>0</v>
      </c>
      <c r="AO10" s="54">
        <v>56.435641092594885</v>
      </c>
      <c r="AP10" s="54">
        <v>0</v>
      </c>
      <c r="AQ10" s="54">
        <v>1.285345767525143</v>
      </c>
      <c r="AR10" s="54">
        <v>7.347936964225477</v>
      </c>
      <c r="AS10" s="54">
        <v>0</v>
      </c>
      <c r="AT10" s="54">
        <v>0</v>
      </c>
      <c r="AU10" s="54">
        <v>199.88883473649764</v>
      </c>
      <c r="AV10" s="54">
        <v>0</v>
      </c>
      <c r="AW10" s="54">
        <v>1.9625082991790348</v>
      </c>
      <c r="AX10" s="54">
        <v>0</v>
      </c>
      <c r="AY10" s="54">
        <v>51.468402958985223</v>
      </c>
      <c r="AZ10" s="54">
        <v>0</v>
      </c>
      <c r="BA10" s="54">
        <v>58.516194002754389</v>
      </c>
      <c r="BB10" s="54">
        <v>0.46656181147882203</v>
      </c>
      <c r="BC10" s="54">
        <v>0</v>
      </c>
      <c r="BD10" s="54">
        <v>18.372153173141175</v>
      </c>
      <c r="BE10" s="54">
        <v>4.9510456471023048</v>
      </c>
      <c r="BF10" s="54">
        <v>151.6956380722352</v>
      </c>
      <c r="BG10" s="54">
        <v>2558.5859287071276</v>
      </c>
      <c r="BH10" s="54">
        <v>176.60039396538545</v>
      </c>
      <c r="BI10" s="54">
        <v>40.394175175198875</v>
      </c>
      <c r="BJ10" s="54">
        <v>1722.8726234794774</v>
      </c>
      <c r="BK10" s="54">
        <v>146.43003351438011</v>
      </c>
      <c r="BL10" s="54">
        <v>886.00927815656007</v>
      </c>
      <c r="BM10" s="54">
        <v>0</v>
      </c>
      <c r="BN10" s="54">
        <v>29.442619164224595</v>
      </c>
      <c r="BO10" s="54">
        <v>0</v>
      </c>
      <c r="BP10" s="54">
        <v>0</v>
      </c>
      <c r="BQ10" s="55">
        <f t="shared" si="0"/>
        <v>668962.75213382067</v>
      </c>
      <c r="BR10" s="54">
        <v>568484.61979189597</v>
      </c>
      <c r="BS10" s="54">
        <v>0</v>
      </c>
      <c r="BT10" s="54">
        <v>0</v>
      </c>
      <c r="BU10" s="140">
        <f t="shared" si="1"/>
        <v>568484.61979189597</v>
      </c>
      <c r="BV10" s="54">
        <v>0</v>
      </c>
      <c r="BW10" s="54">
        <v>0</v>
      </c>
      <c r="BX10" s="54">
        <v>-20268.838448036298</v>
      </c>
      <c r="BY10" s="141">
        <f t="shared" si="2"/>
        <v>-20268.838448036298</v>
      </c>
      <c r="BZ10" s="141">
        <f t="shared" si="3"/>
        <v>-20268.838448036298</v>
      </c>
      <c r="CA10" s="54">
        <v>667314.01735048858</v>
      </c>
      <c r="CB10" s="54"/>
      <c r="CC10" s="54"/>
      <c r="CD10" s="58">
        <v>70242.453913152873</v>
      </c>
      <c r="CE10" s="55">
        <f t="shared" si="4"/>
        <v>737556.47126364149</v>
      </c>
      <c r="CF10" s="142">
        <f t="shared" si="5"/>
        <v>1285772.2526075011</v>
      </c>
      <c r="CG10" s="143">
        <f t="shared" si="6"/>
        <v>1954735.0047413218</v>
      </c>
      <c r="CH10" s="143">
        <f>ponuda2013!BZ10</f>
        <v>1954735.004741322</v>
      </c>
      <c r="CI10" s="62">
        <f t="shared" si="7"/>
        <v>0</v>
      </c>
      <c r="CL10" s="144"/>
      <c r="CM10" s="144"/>
      <c r="CN10" s="144"/>
      <c r="CO10" s="145"/>
      <c r="CP10" s="145"/>
      <c r="CR10" s="144"/>
      <c r="CS10" s="144"/>
    </row>
    <row r="11" spans="1:97" customFormat="1" ht="15" x14ac:dyDescent="0.25">
      <c r="A11" s="139">
        <v>4</v>
      </c>
      <c r="B11" s="64" t="s">
        <v>233</v>
      </c>
      <c r="C11" s="65" t="s">
        <v>358</v>
      </c>
      <c r="D11" s="54">
        <v>69.371980912957511</v>
      </c>
      <c r="E11" s="54">
        <v>11100.977444771279</v>
      </c>
      <c r="F11" s="54">
        <v>9541.0354172835196</v>
      </c>
      <c r="G11" s="54">
        <v>333860.06175597181</v>
      </c>
      <c r="H11" s="54">
        <v>11639.681044568959</v>
      </c>
      <c r="I11" s="54">
        <v>3560.963717055919</v>
      </c>
      <c r="J11" s="54">
        <v>6579.5645588967</v>
      </c>
      <c r="K11" s="54">
        <v>2.7048671398093802</v>
      </c>
      <c r="L11" s="54">
        <v>643.09297377515782</v>
      </c>
      <c r="M11" s="54">
        <v>13182049.516494362</v>
      </c>
      <c r="N11" s="54">
        <v>1435430.0160937053</v>
      </c>
      <c r="O11" s="54">
        <v>743.26274574083038</v>
      </c>
      <c r="P11" s="54">
        <v>2659.852644577637</v>
      </c>
      <c r="Q11" s="54">
        <v>619135.62994537561</v>
      </c>
      <c r="R11" s="54">
        <v>10588.543626712541</v>
      </c>
      <c r="S11" s="54">
        <v>2847.7175777874536</v>
      </c>
      <c r="T11" s="54">
        <v>2071.5321419020829</v>
      </c>
      <c r="U11" s="54">
        <v>4834.7678395724906</v>
      </c>
      <c r="V11" s="54">
        <v>6789.6207147571349</v>
      </c>
      <c r="W11" s="54">
        <v>258.54837369160305</v>
      </c>
      <c r="X11" s="54">
        <v>1400.1885729195328</v>
      </c>
      <c r="Y11" s="54">
        <v>3556.5965944331801</v>
      </c>
      <c r="Z11" s="54">
        <v>3284.8801157689281</v>
      </c>
      <c r="AA11" s="54">
        <v>7010048.590785604</v>
      </c>
      <c r="AB11" s="54">
        <v>3488.5247442058408</v>
      </c>
      <c r="AC11" s="54">
        <v>30422.338476401528</v>
      </c>
      <c r="AD11" s="54">
        <v>1197431.5202423662</v>
      </c>
      <c r="AE11" s="54">
        <v>1753.1293768991227</v>
      </c>
      <c r="AF11" s="54">
        <v>5647.7072380377076</v>
      </c>
      <c r="AG11" s="54">
        <v>10824.297543242825</v>
      </c>
      <c r="AH11" s="54">
        <v>49702.734585368882</v>
      </c>
      <c r="AI11" s="54">
        <v>371.0433750229131</v>
      </c>
      <c r="AJ11" s="54">
        <v>0.94282131301924543</v>
      </c>
      <c r="AK11" s="54">
        <v>179015.06432961673</v>
      </c>
      <c r="AL11" s="54">
        <v>16.221800236852225</v>
      </c>
      <c r="AM11" s="54">
        <v>66084.401597585282</v>
      </c>
      <c r="AN11" s="54">
        <v>1702.5519733009701</v>
      </c>
      <c r="AO11" s="54">
        <v>420.49912314934409</v>
      </c>
      <c r="AP11" s="54">
        <v>2141.4957286676208</v>
      </c>
      <c r="AQ11" s="54">
        <v>341.04680232472907</v>
      </c>
      <c r="AR11" s="54">
        <v>687.19589999816208</v>
      </c>
      <c r="AS11" s="54">
        <v>247.58467181326736</v>
      </c>
      <c r="AT11" s="54">
        <v>227.16178905795039</v>
      </c>
      <c r="AU11" s="54">
        <v>16253.401746692944</v>
      </c>
      <c r="AV11" s="54">
        <v>4793.6074154326225</v>
      </c>
      <c r="AW11" s="54">
        <v>57.204937690887853</v>
      </c>
      <c r="AX11" s="54">
        <v>19701.484594175505</v>
      </c>
      <c r="AY11" s="54">
        <v>400.62789212621578</v>
      </c>
      <c r="AZ11" s="54">
        <v>1678.0752300684442</v>
      </c>
      <c r="BA11" s="54">
        <v>1501.3941819000393</v>
      </c>
      <c r="BB11" s="54">
        <v>605.98068438730854</v>
      </c>
      <c r="BC11" s="54">
        <v>222.22119192780562</v>
      </c>
      <c r="BD11" s="54">
        <v>72.164671794695522</v>
      </c>
      <c r="BE11" s="54">
        <v>13350.12598877159</v>
      </c>
      <c r="BF11" s="54">
        <v>33096.867221070366</v>
      </c>
      <c r="BG11" s="54">
        <v>10398.362602479978</v>
      </c>
      <c r="BH11" s="54">
        <v>8461.5976324503044</v>
      </c>
      <c r="BI11" s="54">
        <v>12269.030180006032</v>
      </c>
      <c r="BJ11" s="54">
        <v>21.726509980094555</v>
      </c>
      <c r="BK11" s="54">
        <v>1063.5071303712855</v>
      </c>
      <c r="BL11" s="54">
        <v>6743.7249872631628</v>
      </c>
      <c r="BM11" s="54">
        <v>22.459546892101375</v>
      </c>
      <c r="BN11" s="54">
        <v>6191.9895855675304</v>
      </c>
      <c r="BO11" s="54">
        <v>0</v>
      </c>
      <c r="BP11" s="54">
        <v>0</v>
      </c>
      <c r="BQ11" s="55">
        <f t="shared" si="0"/>
        <v>24350127.734076943</v>
      </c>
      <c r="BR11" s="54">
        <v>0</v>
      </c>
      <c r="BS11" s="54">
        <v>0</v>
      </c>
      <c r="BT11" s="54">
        <v>0</v>
      </c>
      <c r="BU11" s="140">
        <f t="shared" si="1"/>
        <v>0</v>
      </c>
      <c r="BV11" s="54">
        <v>6046.5006753662601</v>
      </c>
      <c r="BW11" s="54">
        <v>0</v>
      </c>
      <c r="BX11" s="54">
        <v>-42598.00666723249</v>
      </c>
      <c r="BY11" s="141">
        <f t="shared" si="2"/>
        <v>-42598.00666723249</v>
      </c>
      <c r="BZ11" s="141">
        <f t="shared" si="3"/>
        <v>-36551.50599186623</v>
      </c>
      <c r="CA11" s="54">
        <v>1231679.5859517334</v>
      </c>
      <c r="CB11" s="54"/>
      <c r="CC11" s="54"/>
      <c r="CD11" s="58">
        <v>115048.24248333415</v>
      </c>
      <c r="CE11" s="55">
        <f t="shared" si="4"/>
        <v>1346727.8284350676</v>
      </c>
      <c r="CF11" s="142">
        <f t="shared" si="5"/>
        <v>1310176.3224432012</v>
      </c>
      <c r="CG11" s="143">
        <f t="shared" si="6"/>
        <v>25660304.056520145</v>
      </c>
      <c r="CH11" s="143">
        <f>ponuda2013!BZ11</f>
        <v>25660304.056520145</v>
      </c>
      <c r="CI11" s="62">
        <f t="shared" si="7"/>
        <v>0</v>
      </c>
      <c r="CL11" s="144"/>
      <c r="CM11" s="144"/>
      <c r="CN11" s="144"/>
      <c r="CO11" s="145"/>
      <c r="CP11" s="145"/>
      <c r="CR11" s="144"/>
      <c r="CS11" s="144"/>
    </row>
    <row r="12" spans="1:97" customFormat="1" ht="15" x14ac:dyDescent="0.25">
      <c r="A12" s="139">
        <v>5</v>
      </c>
      <c r="B12" s="64" t="s">
        <v>234</v>
      </c>
      <c r="C12" s="65" t="s">
        <v>359</v>
      </c>
      <c r="D12" s="54">
        <v>2016325.4053573774</v>
      </c>
      <c r="E12" s="54">
        <v>13501.359500521112</v>
      </c>
      <c r="F12" s="54">
        <v>22717.415505231311</v>
      </c>
      <c r="G12" s="54">
        <v>894.71515090020364</v>
      </c>
      <c r="H12" s="54">
        <v>8035164.3064745143</v>
      </c>
      <c r="I12" s="54">
        <v>78758.319010727078</v>
      </c>
      <c r="J12" s="54">
        <v>575.22784666073187</v>
      </c>
      <c r="K12" s="54">
        <v>20461.333370779055</v>
      </c>
      <c r="L12" s="54">
        <v>1270.2432469648872</v>
      </c>
      <c r="M12" s="54">
        <v>5468.2214931986682</v>
      </c>
      <c r="N12" s="54">
        <v>219348.83334608976</v>
      </c>
      <c r="O12" s="54">
        <v>53709.927536456824</v>
      </c>
      <c r="P12" s="54">
        <v>1001.7242416562168</v>
      </c>
      <c r="Q12" s="54">
        <v>1414.8595222624663</v>
      </c>
      <c r="R12" s="54">
        <v>560.64812331962401</v>
      </c>
      <c r="S12" s="54">
        <v>2797.1268059928211</v>
      </c>
      <c r="T12" s="54">
        <v>399.17875539750128</v>
      </c>
      <c r="U12" s="54">
        <v>920.56988268330804</v>
      </c>
      <c r="V12" s="54">
        <v>1457.7295781183529</v>
      </c>
      <c r="W12" s="54">
        <v>149.8641354612223</v>
      </c>
      <c r="X12" s="54">
        <v>815.15218158194511</v>
      </c>
      <c r="Y12" s="54">
        <v>5115.4804284431902</v>
      </c>
      <c r="Z12" s="54">
        <v>697.85223912159529</v>
      </c>
      <c r="AA12" s="54">
        <v>10222.262567658947</v>
      </c>
      <c r="AB12" s="54">
        <v>1001.6917241624955</v>
      </c>
      <c r="AC12" s="54">
        <v>1556.0460455317289</v>
      </c>
      <c r="AD12" s="54">
        <v>12199.401892230411</v>
      </c>
      <c r="AE12" s="54">
        <v>7191.9518988530817</v>
      </c>
      <c r="AF12" s="54">
        <v>401552.32492743438</v>
      </c>
      <c r="AG12" s="54">
        <v>112539.75610483732</v>
      </c>
      <c r="AH12" s="54">
        <v>1738.9795600798375</v>
      </c>
      <c r="AI12" s="54">
        <v>3191.9109491272961</v>
      </c>
      <c r="AJ12" s="54">
        <v>680.84555436740038</v>
      </c>
      <c r="AK12" s="54">
        <v>19211.704256994872</v>
      </c>
      <c r="AL12" s="54">
        <v>90.914808280394823</v>
      </c>
      <c r="AM12" s="54">
        <v>5388596.7862561904</v>
      </c>
      <c r="AN12" s="54">
        <v>1565.797417296558</v>
      </c>
      <c r="AO12" s="54">
        <v>5625.5514035563992</v>
      </c>
      <c r="AP12" s="54">
        <v>4047.7639616529123</v>
      </c>
      <c r="AQ12" s="54">
        <v>5714.0120180790163</v>
      </c>
      <c r="AR12" s="54">
        <v>12214.489372166521</v>
      </c>
      <c r="AS12" s="54">
        <v>17724.432623032782</v>
      </c>
      <c r="AT12" s="54">
        <v>3081.6518376279782</v>
      </c>
      <c r="AU12" s="54">
        <v>11955.532684484311</v>
      </c>
      <c r="AV12" s="54">
        <v>4919.295971201961</v>
      </c>
      <c r="AW12" s="54">
        <v>22277.994375317361</v>
      </c>
      <c r="AX12" s="54">
        <v>529.93069970874183</v>
      </c>
      <c r="AY12" s="54">
        <v>1824.6473663019897</v>
      </c>
      <c r="AZ12" s="54">
        <v>6434.414495897041</v>
      </c>
      <c r="BA12" s="54">
        <v>1276.505554983622</v>
      </c>
      <c r="BB12" s="54">
        <v>2743.5310672071346</v>
      </c>
      <c r="BC12" s="54">
        <v>735.97027429324919</v>
      </c>
      <c r="BD12" s="54">
        <v>20620.357587003855</v>
      </c>
      <c r="BE12" s="54">
        <v>4481.7713192593392</v>
      </c>
      <c r="BF12" s="54">
        <v>56525.458960244592</v>
      </c>
      <c r="BG12" s="54">
        <v>147477.74162989025</v>
      </c>
      <c r="BH12" s="54">
        <v>145719.48750230428</v>
      </c>
      <c r="BI12" s="54">
        <v>207247.52423133969</v>
      </c>
      <c r="BJ12" s="54">
        <v>85806.39233729479</v>
      </c>
      <c r="BK12" s="54">
        <v>15120.898638859177</v>
      </c>
      <c r="BL12" s="54">
        <v>22907.183970977614</v>
      </c>
      <c r="BM12" s="54">
        <v>76.120873983564323</v>
      </c>
      <c r="BN12" s="54">
        <v>3286.6567921545652</v>
      </c>
      <c r="BO12" s="54">
        <v>0</v>
      </c>
      <c r="BP12" s="54">
        <v>0</v>
      </c>
      <c r="BQ12" s="55">
        <f t="shared" si="0"/>
        <v>17255241.185245328</v>
      </c>
      <c r="BR12" s="54">
        <v>58175303.911634371</v>
      </c>
      <c r="BS12" s="54">
        <v>0</v>
      </c>
      <c r="BT12" s="54">
        <v>0</v>
      </c>
      <c r="BU12" s="140">
        <f t="shared" si="1"/>
        <v>58175303.911634371</v>
      </c>
      <c r="BV12" s="54">
        <v>0</v>
      </c>
      <c r="BW12" s="54">
        <v>0</v>
      </c>
      <c r="BX12" s="54">
        <v>-469033.57018722309</v>
      </c>
      <c r="BY12" s="141">
        <f t="shared" si="2"/>
        <v>-469033.57018722309</v>
      </c>
      <c r="BZ12" s="141">
        <f t="shared" si="3"/>
        <v>-469033.57018722309</v>
      </c>
      <c r="CA12" s="54">
        <v>6482873.0734666539</v>
      </c>
      <c r="CB12" s="54"/>
      <c r="CC12" s="54"/>
      <c r="CD12" s="58">
        <v>8618090.3225082606</v>
      </c>
      <c r="CE12" s="55">
        <f t="shared" si="4"/>
        <v>15100963.395974915</v>
      </c>
      <c r="CF12" s="142">
        <f t="shared" si="5"/>
        <v>72807233.737422064</v>
      </c>
      <c r="CG12" s="143">
        <f t="shared" si="6"/>
        <v>90062474.922667384</v>
      </c>
      <c r="CH12" s="143">
        <f>ponuda2013!BZ12</f>
        <v>90062474.922667384</v>
      </c>
      <c r="CI12" s="62">
        <f t="shared" si="7"/>
        <v>0</v>
      </c>
      <c r="CL12" s="144"/>
      <c r="CM12" s="144"/>
      <c r="CN12" s="144"/>
      <c r="CO12" s="145"/>
      <c r="CP12" s="145"/>
      <c r="CR12" s="144"/>
      <c r="CS12" s="144"/>
    </row>
    <row r="13" spans="1:97" customFormat="1" ht="15" x14ac:dyDescent="0.25">
      <c r="A13" s="139">
        <v>6</v>
      </c>
      <c r="B13" s="64" t="s">
        <v>235</v>
      </c>
      <c r="C13" s="65" t="s">
        <v>299</v>
      </c>
      <c r="D13" s="54">
        <v>324.17055934192484</v>
      </c>
      <c r="E13" s="54">
        <v>3846.9714148694898</v>
      </c>
      <c r="F13" s="54">
        <v>1106.4542603360464</v>
      </c>
      <c r="G13" s="54">
        <v>5931.3839567165714</v>
      </c>
      <c r="H13" s="54">
        <v>28752.724212718847</v>
      </c>
      <c r="I13" s="54">
        <v>2285412.507336719</v>
      </c>
      <c r="J13" s="54">
        <v>2129.2558332561703</v>
      </c>
      <c r="K13" s="54">
        <v>5688.6374739457615</v>
      </c>
      <c r="L13" s="54">
        <v>11049.102492328677</v>
      </c>
      <c r="M13" s="54">
        <v>2100.5249658807147</v>
      </c>
      <c r="N13" s="54">
        <v>3440.723495929888</v>
      </c>
      <c r="O13" s="54">
        <v>15842.745972581066</v>
      </c>
      <c r="P13" s="54">
        <v>43118.644892196709</v>
      </c>
      <c r="Q13" s="54">
        <v>8106.0977491976701</v>
      </c>
      <c r="R13" s="54">
        <v>1954.7953161931739</v>
      </c>
      <c r="S13" s="54">
        <v>5460.2563203190994</v>
      </c>
      <c r="T13" s="54">
        <v>461.06924605268182</v>
      </c>
      <c r="U13" s="54">
        <v>10409.589321559852</v>
      </c>
      <c r="V13" s="54">
        <v>4636.0455781856099</v>
      </c>
      <c r="W13" s="54">
        <v>5712.7588109156641</v>
      </c>
      <c r="X13" s="54">
        <v>1007.9809263194328</v>
      </c>
      <c r="Y13" s="54">
        <v>486724.50221665174</v>
      </c>
      <c r="Z13" s="54">
        <v>6043.991009703509</v>
      </c>
      <c r="AA13" s="54">
        <v>12354.072490947992</v>
      </c>
      <c r="AB13" s="54">
        <v>3856.7842512904936</v>
      </c>
      <c r="AC13" s="54">
        <v>31429.77794210508</v>
      </c>
      <c r="AD13" s="54">
        <v>40445.467767013943</v>
      </c>
      <c r="AE13" s="54">
        <v>4660.8469370119656</v>
      </c>
      <c r="AF13" s="54">
        <v>88201.863231773561</v>
      </c>
      <c r="AG13" s="54">
        <v>114736.70109684028</v>
      </c>
      <c r="AH13" s="54">
        <v>25323.285515601641</v>
      </c>
      <c r="AI13" s="54">
        <v>1944.1151574921814</v>
      </c>
      <c r="AJ13" s="54">
        <v>2568.0120456652699</v>
      </c>
      <c r="AK13" s="54">
        <v>26039.358570556928</v>
      </c>
      <c r="AL13" s="54">
        <v>3941.3520286388743</v>
      </c>
      <c r="AM13" s="54">
        <v>99020.276149241574</v>
      </c>
      <c r="AN13" s="54">
        <v>588.46895302308099</v>
      </c>
      <c r="AO13" s="54">
        <v>4971.6365234347541</v>
      </c>
      <c r="AP13" s="54">
        <v>15256.890866906913</v>
      </c>
      <c r="AQ13" s="54">
        <v>1651.8704881308111</v>
      </c>
      <c r="AR13" s="54">
        <v>26756.965348047266</v>
      </c>
      <c r="AS13" s="54">
        <v>1862.3343268634476</v>
      </c>
      <c r="AT13" s="54">
        <v>4102.7321198447908</v>
      </c>
      <c r="AU13" s="54">
        <v>4975.5043911119983</v>
      </c>
      <c r="AV13" s="54">
        <v>3384.8292224041425</v>
      </c>
      <c r="AW13" s="54">
        <v>243.85361258896017</v>
      </c>
      <c r="AX13" s="54">
        <v>9049.9614011866033</v>
      </c>
      <c r="AY13" s="54">
        <v>2562.4679278437243</v>
      </c>
      <c r="AZ13" s="54">
        <v>129.14276940657021</v>
      </c>
      <c r="BA13" s="54">
        <v>967.43623656146247</v>
      </c>
      <c r="BB13" s="54">
        <v>2635.518758525342</v>
      </c>
      <c r="BC13" s="54">
        <v>1290.6813306097611</v>
      </c>
      <c r="BD13" s="54">
        <v>1295.9410679042392</v>
      </c>
      <c r="BE13" s="54">
        <v>33579.790727303007</v>
      </c>
      <c r="BF13" s="54">
        <v>658053.44922256726</v>
      </c>
      <c r="BG13" s="54">
        <v>15308.063090904761</v>
      </c>
      <c r="BH13" s="54">
        <v>16253.328215415126</v>
      </c>
      <c r="BI13" s="54">
        <v>48826.448078332891</v>
      </c>
      <c r="BJ13" s="54">
        <v>12983.927199905511</v>
      </c>
      <c r="BK13" s="54">
        <v>9743.0705498032403</v>
      </c>
      <c r="BL13" s="54">
        <v>10079.034543598305</v>
      </c>
      <c r="BM13" s="54">
        <v>92.67046026733388</v>
      </c>
      <c r="BN13" s="54">
        <v>21054.826215204084</v>
      </c>
      <c r="BO13" s="54">
        <v>101349.79561459454</v>
      </c>
      <c r="BP13" s="54">
        <v>0</v>
      </c>
      <c r="BQ13" s="55">
        <f t="shared" si="0"/>
        <v>4402833.4858083874</v>
      </c>
      <c r="BR13" s="54">
        <v>9959015.026472427</v>
      </c>
      <c r="BS13" s="54">
        <v>0</v>
      </c>
      <c r="BT13" s="54">
        <v>0</v>
      </c>
      <c r="BU13" s="140">
        <f t="shared" si="1"/>
        <v>9959015.026472427</v>
      </c>
      <c r="BV13" s="54">
        <v>0</v>
      </c>
      <c r="BW13" s="54">
        <v>0</v>
      </c>
      <c r="BX13" s="54">
        <v>-86915.435944260113</v>
      </c>
      <c r="BY13" s="141">
        <f t="shared" si="2"/>
        <v>-86915.435944260113</v>
      </c>
      <c r="BZ13" s="141">
        <f t="shared" si="3"/>
        <v>-86915.435944260113</v>
      </c>
      <c r="CA13" s="54">
        <v>3578307.3060067506</v>
      </c>
      <c r="CB13" s="54"/>
      <c r="CC13" s="54"/>
      <c r="CD13" s="58">
        <v>3156367.258615965</v>
      </c>
      <c r="CE13" s="55">
        <f t="shared" si="4"/>
        <v>6734674.5646227151</v>
      </c>
      <c r="CF13" s="142">
        <f t="shared" si="5"/>
        <v>16606774.155150883</v>
      </c>
      <c r="CG13" s="143">
        <f t="shared" si="6"/>
        <v>21009607.64095927</v>
      </c>
      <c r="CH13" s="143">
        <f>ponuda2013!BZ13</f>
        <v>21009607.64095927</v>
      </c>
      <c r="CI13" s="62">
        <f t="shared" si="7"/>
        <v>0</v>
      </c>
      <c r="CL13" s="144"/>
      <c r="CM13" s="144"/>
      <c r="CN13" s="144"/>
      <c r="CO13" s="145"/>
      <c r="CP13" s="145"/>
      <c r="CR13" s="144"/>
      <c r="CS13" s="144"/>
    </row>
    <row r="14" spans="1:97" customFormat="1" ht="15" x14ac:dyDescent="0.25">
      <c r="A14" s="139">
        <v>7</v>
      </c>
      <c r="B14" s="64" t="s">
        <v>236</v>
      </c>
      <c r="C14" s="65" t="s">
        <v>300</v>
      </c>
      <c r="D14" s="54">
        <v>10144.876310725271</v>
      </c>
      <c r="E14" s="54">
        <v>8185.8486157217567</v>
      </c>
      <c r="F14" s="54">
        <v>133.07419165039491</v>
      </c>
      <c r="G14" s="54">
        <v>12502.589640541682</v>
      </c>
      <c r="H14" s="54">
        <v>34532.82768512328</v>
      </c>
      <c r="I14" s="54">
        <v>3296.8175078936151</v>
      </c>
      <c r="J14" s="54">
        <v>1147275.8628604771</v>
      </c>
      <c r="K14" s="54">
        <v>19469.866956608577</v>
      </c>
      <c r="L14" s="54">
        <v>407.04516249375826</v>
      </c>
      <c r="M14" s="54">
        <v>667.57444779859838</v>
      </c>
      <c r="N14" s="54">
        <v>25120.876390585552</v>
      </c>
      <c r="O14" s="54">
        <v>3418.2377242707453</v>
      </c>
      <c r="P14" s="54">
        <v>12215.160207055496</v>
      </c>
      <c r="Q14" s="54">
        <v>52404.421439630889</v>
      </c>
      <c r="R14" s="54">
        <v>6210.5462893728882</v>
      </c>
      <c r="S14" s="54">
        <v>23803.58387306974</v>
      </c>
      <c r="T14" s="54">
        <v>332.65176191672475</v>
      </c>
      <c r="U14" s="54">
        <v>34284.51081705367</v>
      </c>
      <c r="V14" s="54">
        <v>11811.029519873568</v>
      </c>
      <c r="W14" s="54">
        <v>1665.7308452801681</v>
      </c>
      <c r="X14" s="54">
        <v>11378.924718995215</v>
      </c>
      <c r="Y14" s="54">
        <v>526378.16668678506</v>
      </c>
      <c r="Z14" s="54">
        <v>1690.8475873424413</v>
      </c>
      <c r="AA14" s="54">
        <v>26451.953853796447</v>
      </c>
      <c r="AB14" s="54">
        <v>832.50255845713104</v>
      </c>
      <c r="AC14" s="54">
        <v>2089.2104829799673</v>
      </c>
      <c r="AD14" s="54">
        <v>486637.78857993323</v>
      </c>
      <c r="AE14" s="54">
        <v>5520.0154480902092</v>
      </c>
      <c r="AF14" s="54">
        <v>77481.077590926507</v>
      </c>
      <c r="AG14" s="54">
        <v>106653.13382421409</v>
      </c>
      <c r="AH14" s="54">
        <v>5794.0858186957976</v>
      </c>
      <c r="AI14" s="54">
        <v>892.94993019453807</v>
      </c>
      <c r="AJ14" s="54">
        <v>0</v>
      </c>
      <c r="AK14" s="54">
        <v>30417.208685057369</v>
      </c>
      <c r="AL14" s="54">
        <v>141.04353625895141</v>
      </c>
      <c r="AM14" s="54">
        <v>15231.712945780373</v>
      </c>
      <c r="AN14" s="54">
        <v>425.7693414286025</v>
      </c>
      <c r="AO14" s="54">
        <v>1328.363904353932</v>
      </c>
      <c r="AP14" s="54">
        <v>890.72955911745851</v>
      </c>
      <c r="AQ14" s="54">
        <v>1360.4967599276301</v>
      </c>
      <c r="AR14" s="54">
        <v>42.044783598656096</v>
      </c>
      <c r="AS14" s="54">
        <v>1392.5444745663833</v>
      </c>
      <c r="AT14" s="54">
        <v>14.79823223588968</v>
      </c>
      <c r="AU14" s="54">
        <v>133377.9063117888</v>
      </c>
      <c r="AV14" s="54">
        <v>77506.251749569958</v>
      </c>
      <c r="AW14" s="54">
        <v>2745.8129861031948</v>
      </c>
      <c r="AX14" s="54">
        <v>396.11039343208688</v>
      </c>
      <c r="AY14" s="54">
        <v>145.6835617034809</v>
      </c>
      <c r="AZ14" s="54">
        <v>5353.9342752812845</v>
      </c>
      <c r="BA14" s="54">
        <v>4039.7898430581199</v>
      </c>
      <c r="BB14" s="54">
        <v>1249.0302955033899</v>
      </c>
      <c r="BC14" s="54">
        <v>170.43321182984363</v>
      </c>
      <c r="BD14" s="54">
        <v>150.08829065004346</v>
      </c>
      <c r="BE14" s="54">
        <v>944.66163300767539</v>
      </c>
      <c r="BF14" s="54">
        <v>1128.2989305664803</v>
      </c>
      <c r="BG14" s="54">
        <v>2449.5499724377237</v>
      </c>
      <c r="BH14" s="54">
        <v>332.11675588635615</v>
      </c>
      <c r="BI14" s="54">
        <v>648.06982196160413</v>
      </c>
      <c r="BJ14" s="54">
        <v>4829.6923994559966</v>
      </c>
      <c r="BK14" s="54">
        <v>13396.940843700604</v>
      </c>
      <c r="BL14" s="54">
        <v>3304.7590773684719</v>
      </c>
      <c r="BM14" s="54">
        <v>916.699403633408</v>
      </c>
      <c r="BN14" s="54">
        <v>39145.492273326556</v>
      </c>
      <c r="BO14" s="54">
        <v>290.95582712650321</v>
      </c>
      <c r="BP14" s="54">
        <v>0</v>
      </c>
      <c r="BQ14" s="55">
        <f t="shared" si="0"/>
        <v>3003450.7794072712</v>
      </c>
      <c r="BR14" s="54">
        <v>232735.79400155047</v>
      </c>
      <c r="BS14" s="54">
        <v>0</v>
      </c>
      <c r="BT14" s="54">
        <v>0</v>
      </c>
      <c r="BU14" s="140">
        <f t="shared" si="1"/>
        <v>232735.79400155047</v>
      </c>
      <c r="BV14" s="54">
        <v>0</v>
      </c>
      <c r="BW14" s="54">
        <v>0</v>
      </c>
      <c r="BX14" s="54">
        <v>-67948.560964838194</v>
      </c>
      <c r="BY14" s="141">
        <f t="shared" si="2"/>
        <v>-67948.560964838194</v>
      </c>
      <c r="BZ14" s="141">
        <f t="shared" si="3"/>
        <v>-67948.560964838194</v>
      </c>
      <c r="CA14" s="54">
        <v>3607633.8966168845</v>
      </c>
      <c r="CB14" s="54"/>
      <c r="CC14" s="54"/>
      <c r="CD14" s="58">
        <v>15045.203688256697</v>
      </c>
      <c r="CE14" s="55">
        <f t="shared" si="4"/>
        <v>3622679.1003051414</v>
      </c>
      <c r="CF14" s="142">
        <f t="shared" si="5"/>
        <v>3787466.3333418537</v>
      </c>
      <c r="CG14" s="143">
        <f t="shared" si="6"/>
        <v>6790917.1127491249</v>
      </c>
      <c r="CH14" s="143">
        <f>ponuda2013!BZ14</f>
        <v>6790917.1127491249</v>
      </c>
      <c r="CI14" s="62">
        <f t="shared" si="7"/>
        <v>0</v>
      </c>
      <c r="CL14" s="144"/>
      <c r="CM14" s="144"/>
      <c r="CN14" s="144"/>
      <c r="CO14" s="145"/>
      <c r="CP14" s="145"/>
      <c r="CR14" s="144"/>
      <c r="CS14" s="144"/>
    </row>
    <row r="15" spans="1:97" customFormat="1" ht="15" x14ac:dyDescent="0.25">
      <c r="A15" s="139">
        <v>8</v>
      </c>
      <c r="B15" s="64" t="s">
        <v>237</v>
      </c>
      <c r="C15" s="65" t="s">
        <v>301</v>
      </c>
      <c r="D15" s="54">
        <v>1901.0705708688126</v>
      </c>
      <c r="E15" s="54">
        <v>5899.9950119298483</v>
      </c>
      <c r="F15" s="54">
        <v>12070.179911969746</v>
      </c>
      <c r="G15" s="54">
        <v>2327.1671423880739</v>
      </c>
      <c r="H15" s="54">
        <v>845244.98214516731</v>
      </c>
      <c r="I15" s="54">
        <v>54464.391801724531</v>
      </c>
      <c r="J15" s="54">
        <v>37976.960769354671</v>
      </c>
      <c r="K15" s="54">
        <v>1099674.9382060715</v>
      </c>
      <c r="L15" s="54">
        <v>706450.32282900147</v>
      </c>
      <c r="M15" s="54">
        <v>5084.6377168724312</v>
      </c>
      <c r="N15" s="54">
        <v>50386.978423164779</v>
      </c>
      <c r="O15" s="54">
        <v>120063.31279520539</v>
      </c>
      <c r="P15" s="54">
        <v>60690.774710246478</v>
      </c>
      <c r="Q15" s="54">
        <v>50962.870020915936</v>
      </c>
      <c r="R15" s="54">
        <v>2739.7666638392338</v>
      </c>
      <c r="S15" s="54">
        <v>9368.8518335631816</v>
      </c>
      <c r="T15" s="54">
        <v>2934.4469405775021</v>
      </c>
      <c r="U15" s="54">
        <v>28943.88338013793</v>
      </c>
      <c r="V15" s="54">
        <v>12203.120292641541</v>
      </c>
      <c r="W15" s="54">
        <v>1269.8459441360344</v>
      </c>
      <c r="X15" s="54">
        <v>2868.097176894059</v>
      </c>
      <c r="Y15" s="54">
        <v>68156.214863275498</v>
      </c>
      <c r="Z15" s="54">
        <v>3313.1687359240759</v>
      </c>
      <c r="AA15" s="54">
        <v>4601.6183280232708</v>
      </c>
      <c r="AB15" s="54">
        <v>1504.0412382743277</v>
      </c>
      <c r="AC15" s="54">
        <v>20318.435052947723</v>
      </c>
      <c r="AD15" s="54">
        <v>44390.203551368126</v>
      </c>
      <c r="AE15" s="54">
        <v>38789.673413669399</v>
      </c>
      <c r="AF15" s="54">
        <v>310105.20235246723</v>
      </c>
      <c r="AG15" s="54">
        <v>340353.82734183816</v>
      </c>
      <c r="AH15" s="54">
        <v>20160.382331770546</v>
      </c>
      <c r="AI15" s="54">
        <v>817.21386923321802</v>
      </c>
      <c r="AJ15" s="54">
        <v>1599.1243121007869</v>
      </c>
      <c r="AK15" s="54">
        <v>25595.029384025969</v>
      </c>
      <c r="AL15" s="54">
        <v>6669.8685064097072</v>
      </c>
      <c r="AM15" s="54">
        <v>226238.6694851637</v>
      </c>
      <c r="AN15" s="54">
        <v>250652.94989728095</v>
      </c>
      <c r="AO15" s="54">
        <v>3600.2736566518574</v>
      </c>
      <c r="AP15" s="54">
        <v>12299.09120499546</v>
      </c>
      <c r="AQ15" s="54">
        <v>39416.762447619301</v>
      </c>
      <c r="AR15" s="54">
        <v>77852.782097334552</v>
      </c>
      <c r="AS15" s="54">
        <v>70175.413689005043</v>
      </c>
      <c r="AT15" s="54">
        <v>64600.871828670985</v>
      </c>
      <c r="AU15" s="54">
        <v>4974.5839111450978</v>
      </c>
      <c r="AV15" s="54">
        <v>2116.5292517456883</v>
      </c>
      <c r="AW15" s="54">
        <v>45664.240582779959</v>
      </c>
      <c r="AX15" s="54">
        <v>90607.653876692595</v>
      </c>
      <c r="AY15" s="54">
        <v>6454.3756749458325</v>
      </c>
      <c r="AZ15" s="54">
        <v>25327.757733770744</v>
      </c>
      <c r="BA15" s="54">
        <v>39304.622554574693</v>
      </c>
      <c r="BB15" s="54">
        <v>4818.1179773654194</v>
      </c>
      <c r="BC15" s="54">
        <v>6085.0207821480735</v>
      </c>
      <c r="BD15" s="54">
        <v>6861.9859895403451</v>
      </c>
      <c r="BE15" s="54">
        <v>49850.075564243263</v>
      </c>
      <c r="BF15" s="54">
        <v>263508.10604304459</v>
      </c>
      <c r="BG15" s="54">
        <v>83895.105055401727</v>
      </c>
      <c r="BH15" s="54">
        <v>49066.230244354803</v>
      </c>
      <c r="BI15" s="54">
        <v>15855.874665958079</v>
      </c>
      <c r="BJ15" s="54">
        <v>45855.44228428592</v>
      </c>
      <c r="BK15" s="54">
        <v>15779.07430957669</v>
      </c>
      <c r="BL15" s="54">
        <v>79910.928248561337</v>
      </c>
      <c r="BM15" s="54">
        <v>651.93134496211223</v>
      </c>
      <c r="BN15" s="54">
        <v>10918.230772051897</v>
      </c>
      <c r="BO15" s="54">
        <v>11233.522859232464</v>
      </c>
      <c r="BP15" s="54">
        <v>0</v>
      </c>
      <c r="BQ15" s="55">
        <f t="shared" si="0"/>
        <v>5603476.8216011012</v>
      </c>
      <c r="BR15" s="54">
        <v>1550974.2450793383</v>
      </c>
      <c r="BS15" s="54">
        <v>0</v>
      </c>
      <c r="BT15" s="54">
        <v>0</v>
      </c>
      <c r="BU15" s="140">
        <f t="shared" si="1"/>
        <v>1550974.2450793383</v>
      </c>
      <c r="BV15" s="54">
        <v>0</v>
      </c>
      <c r="BW15" s="54">
        <v>0</v>
      </c>
      <c r="BX15" s="54">
        <v>-39079.746239407206</v>
      </c>
      <c r="BY15" s="141">
        <f t="shared" si="2"/>
        <v>-39079.746239407206</v>
      </c>
      <c r="BZ15" s="141">
        <f t="shared" si="3"/>
        <v>-39079.746239407206</v>
      </c>
      <c r="CA15" s="54">
        <v>1040377.4684701141</v>
      </c>
      <c r="CB15" s="54"/>
      <c r="CC15" s="54"/>
      <c r="CD15" s="58">
        <v>2659.0089587982334</v>
      </c>
      <c r="CE15" s="55">
        <f t="shared" si="4"/>
        <v>1043036.4774289123</v>
      </c>
      <c r="CF15" s="142">
        <f t="shared" si="5"/>
        <v>2554930.9762688433</v>
      </c>
      <c r="CG15" s="143">
        <f t="shared" si="6"/>
        <v>8158407.7978699449</v>
      </c>
      <c r="CH15" s="143">
        <f>ponuda2013!BZ15</f>
        <v>8158407.7978699431</v>
      </c>
      <c r="CI15" s="62">
        <f t="shared" si="7"/>
        <v>0</v>
      </c>
      <c r="CL15" s="144"/>
      <c r="CM15" s="144"/>
      <c r="CN15" s="144"/>
      <c r="CO15" s="145"/>
      <c r="CP15" s="145"/>
      <c r="CR15" s="144"/>
      <c r="CS15" s="144"/>
    </row>
    <row r="16" spans="1:97" customFormat="1" ht="15" x14ac:dyDescent="0.25">
      <c r="A16" s="139">
        <v>9</v>
      </c>
      <c r="B16" s="64" t="s">
        <v>238</v>
      </c>
      <c r="C16" s="65" t="s">
        <v>302</v>
      </c>
      <c r="D16" s="54">
        <v>1584.8883283880791</v>
      </c>
      <c r="E16" s="54">
        <v>293.56330161142853</v>
      </c>
      <c r="F16" s="54">
        <v>186.94300681749874</v>
      </c>
      <c r="G16" s="54">
        <v>496.63516511453895</v>
      </c>
      <c r="H16" s="54">
        <v>153098.98099999069</v>
      </c>
      <c r="I16" s="54">
        <v>3246.6769607085803</v>
      </c>
      <c r="J16" s="54">
        <v>1349.5395094262565</v>
      </c>
      <c r="K16" s="54">
        <v>14862.956241536867</v>
      </c>
      <c r="L16" s="54">
        <v>601174.28737082263</v>
      </c>
      <c r="M16" s="54">
        <v>36714.012701192398</v>
      </c>
      <c r="N16" s="54">
        <v>3809.0158387879537</v>
      </c>
      <c r="O16" s="54">
        <v>317.60183337266648</v>
      </c>
      <c r="P16" s="54">
        <v>2524.9531502140317</v>
      </c>
      <c r="Q16" s="54">
        <v>6358.2737250141627</v>
      </c>
      <c r="R16" s="54">
        <v>212.75183564831718</v>
      </c>
      <c r="S16" s="54">
        <v>1478.9849368078781</v>
      </c>
      <c r="T16" s="54">
        <v>1471.7922818689051</v>
      </c>
      <c r="U16" s="54">
        <v>1695.3340783683441</v>
      </c>
      <c r="V16" s="54">
        <v>1609.2959620400368</v>
      </c>
      <c r="W16" s="54">
        <v>1105.5714151710501</v>
      </c>
      <c r="X16" s="54">
        <v>344.05374236825963</v>
      </c>
      <c r="Y16" s="54">
        <v>3287.1804761801218</v>
      </c>
      <c r="Z16" s="54">
        <v>302.11635068003181</v>
      </c>
      <c r="AA16" s="54">
        <v>87422.680519883812</v>
      </c>
      <c r="AB16" s="54">
        <v>208.85591387276634</v>
      </c>
      <c r="AC16" s="54">
        <v>553.05419025974811</v>
      </c>
      <c r="AD16" s="54">
        <v>11682.464622902133</v>
      </c>
      <c r="AE16" s="54">
        <v>33216.346454075763</v>
      </c>
      <c r="AF16" s="54">
        <v>67608.71357109661</v>
      </c>
      <c r="AG16" s="54">
        <v>814525.9624581961</v>
      </c>
      <c r="AH16" s="54">
        <v>1652.8159863278563</v>
      </c>
      <c r="AI16" s="54">
        <v>463.6291388525762</v>
      </c>
      <c r="AJ16" s="54">
        <v>2272.0336921522871</v>
      </c>
      <c r="AK16" s="54">
        <v>236.1187054173314</v>
      </c>
      <c r="AL16" s="54">
        <v>5780.54381252036</v>
      </c>
      <c r="AM16" s="54">
        <v>127990.2866939135</v>
      </c>
      <c r="AN16" s="54">
        <v>653243.62488364545</v>
      </c>
      <c r="AO16" s="54">
        <v>3599.4943423655709</v>
      </c>
      <c r="AP16" s="54">
        <v>81587.317198939825</v>
      </c>
      <c r="AQ16" s="54">
        <v>14610.987973026458</v>
      </c>
      <c r="AR16" s="54">
        <v>50715.296837424561</v>
      </c>
      <c r="AS16" s="54">
        <v>65039.462200611873</v>
      </c>
      <c r="AT16" s="54">
        <v>7664.6701607109717</v>
      </c>
      <c r="AU16" s="54">
        <v>1151.8320175650574</v>
      </c>
      <c r="AV16" s="54">
        <v>392.13326108552434</v>
      </c>
      <c r="AW16" s="54">
        <v>34620.722640282169</v>
      </c>
      <c r="AX16" s="54">
        <v>10463.070605917374</v>
      </c>
      <c r="AY16" s="54">
        <v>9502.1976985623223</v>
      </c>
      <c r="AZ16" s="54">
        <v>87319.966711510016</v>
      </c>
      <c r="BA16" s="54">
        <v>16524.392433647285</v>
      </c>
      <c r="BB16" s="54">
        <v>1838.4537282544268</v>
      </c>
      <c r="BC16" s="54">
        <v>44.61048041665628</v>
      </c>
      <c r="BD16" s="54">
        <v>24282.360183918652</v>
      </c>
      <c r="BE16" s="54">
        <v>1169.8588680702865</v>
      </c>
      <c r="BF16" s="54">
        <v>164292.76587391124</v>
      </c>
      <c r="BG16" s="54">
        <v>109609.51859688191</v>
      </c>
      <c r="BH16" s="54">
        <v>6510.1059905842731</v>
      </c>
      <c r="BI16" s="54">
        <v>16286.83194107797</v>
      </c>
      <c r="BJ16" s="54">
        <v>14091.517883188104</v>
      </c>
      <c r="BK16" s="54">
        <v>22793.030089277225</v>
      </c>
      <c r="BL16" s="54">
        <v>255634.59962130379</v>
      </c>
      <c r="BM16" s="54">
        <v>287.34523919162598</v>
      </c>
      <c r="BN16" s="54">
        <v>4556.0242660797767</v>
      </c>
      <c r="BO16" s="54">
        <v>6997.3222686046229</v>
      </c>
      <c r="BP16" s="54">
        <v>0</v>
      </c>
      <c r="BQ16" s="55">
        <f t="shared" si="0"/>
        <v>3655968.4289676566</v>
      </c>
      <c r="BR16" s="54">
        <v>380825.2696514072</v>
      </c>
      <c r="BS16" s="54">
        <v>0</v>
      </c>
      <c r="BT16" s="54">
        <v>0</v>
      </c>
      <c r="BU16" s="140">
        <f t="shared" si="1"/>
        <v>380825.2696514072</v>
      </c>
      <c r="BV16" s="54">
        <v>0</v>
      </c>
      <c r="BW16" s="54">
        <v>0</v>
      </c>
      <c r="BX16" s="54">
        <v>-89719.168437749264</v>
      </c>
      <c r="BY16" s="141">
        <f t="shared" si="2"/>
        <v>-89719.168437749264</v>
      </c>
      <c r="BZ16" s="141">
        <f t="shared" si="3"/>
        <v>-89719.168437749264</v>
      </c>
      <c r="CA16" s="54">
        <v>16157.500838134045</v>
      </c>
      <c r="CB16" s="54"/>
      <c r="CC16" s="54"/>
      <c r="CD16" s="58">
        <v>129980.17919238376</v>
      </c>
      <c r="CE16" s="55">
        <f t="shared" si="4"/>
        <v>146137.6800305178</v>
      </c>
      <c r="CF16" s="142">
        <f t="shared" si="5"/>
        <v>437243.78124417574</v>
      </c>
      <c r="CG16" s="143">
        <f t="shared" si="6"/>
        <v>4093212.2102118321</v>
      </c>
      <c r="CH16" s="143">
        <f>ponuda2013!BZ16</f>
        <v>4093212.2102118321</v>
      </c>
      <c r="CI16" s="62">
        <f t="shared" si="7"/>
        <v>0</v>
      </c>
      <c r="CL16" s="144"/>
      <c r="CM16" s="144"/>
      <c r="CN16" s="144"/>
      <c r="CO16" s="145"/>
      <c r="CP16" s="145"/>
      <c r="CR16" s="144"/>
      <c r="CS16" s="144"/>
    </row>
    <row r="17" spans="1:97" customFormat="1" ht="15" x14ac:dyDescent="0.25">
      <c r="A17" s="139">
        <v>10</v>
      </c>
      <c r="B17" s="64" t="s">
        <v>239</v>
      </c>
      <c r="C17" s="65" t="s">
        <v>303</v>
      </c>
      <c r="D17" s="54">
        <v>907784.2553226474</v>
      </c>
      <c r="E17" s="54">
        <v>206466.1791267916</v>
      </c>
      <c r="F17" s="54">
        <v>29194.253373712269</v>
      </c>
      <c r="G17" s="54">
        <v>9059.2664776705606</v>
      </c>
      <c r="H17" s="54">
        <v>827.4966185406555</v>
      </c>
      <c r="I17" s="54">
        <v>331.83508818209157</v>
      </c>
      <c r="J17" s="54">
        <v>20835.662294005728</v>
      </c>
      <c r="K17" s="54">
        <v>762.92118796816635</v>
      </c>
      <c r="L17" s="54">
        <v>81.803029378259367</v>
      </c>
      <c r="M17" s="54">
        <v>2308039.1198336375</v>
      </c>
      <c r="N17" s="54">
        <v>34378.215537457065</v>
      </c>
      <c r="O17" s="54">
        <v>3800.6959773943358</v>
      </c>
      <c r="P17" s="54">
        <v>6615.4427506594338</v>
      </c>
      <c r="Q17" s="54">
        <v>601.31030446773025</v>
      </c>
      <c r="R17" s="54">
        <v>63787.400949969073</v>
      </c>
      <c r="S17" s="54">
        <v>8841.860990926567</v>
      </c>
      <c r="T17" s="54">
        <v>2114.5983660281031</v>
      </c>
      <c r="U17" s="54">
        <v>51611.980298120739</v>
      </c>
      <c r="V17" s="54">
        <v>7828.715325866795</v>
      </c>
      <c r="W17" s="54">
        <v>75.039155283293127</v>
      </c>
      <c r="X17" s="54">
        <v>2435.2320103070738</v>
      </c>
      <c r="Y17" s="54">
        <v>80530.927122989917</v>
      </c>
      <c r="Z17" s="54">
        <v>5566.4825675124503</v>
      </c>
      <c r="AA17" s="54">
        <v>1105657.9584103648</v>
      </c>
      <c r="AB17" s="54">
        <v>632.15877584237694</v>
      </c>
      <c r="AC17" s="54">
        <v>318385.25620644516</v>
      </c>
      <c r="AD17" s="54">
        <v>1854560.7457847032</v>
      </c>
      <c r="AE17" s="54">
        <v>126963.7755558358</v>
      </c>
      <c r="AF17" s="54">
        <v>1143837.1724956639</v>
      </c>
      <c r="AG17" s="54">
        <v>654476.66492219188</v>
      </c>
      <c r="AH17" s="54">
        <v>3086172.0888428614</v>
      </c>
      <c r="AI17" s="54">
        <v>485349.75243153831</v>
      </c>
      <c r="AJ17" s="54">
        <v>390615.82189071074</v>
      </c>
      <c r="AK17" s="54">
        <v>292538.9274953953</v>
      </c>
      <c r="AL17" s="54">
        <v>34508.208366678598</v>
      </c>
      <c r="AM17" s="54">
        <v>150059.00927446794</v>
      </c>
      <c r="AN17" s="54">
        <v>15336.554204389773</v>
      </c>
      <c r="AO17" s="54">
        <v>6982.1200697155591</v>
      </c>
      <c r="AP17" s="54">
        <v>90412.780464173338</v>
      </c>
      <c r="AQ17" s="54">
        <v>51637.798124215769</v>
      </c>
      <c r="AR17" s="54">
        <v>18553.871334499789</v>
      </c>
      <c r="AS17" s="54">
        <v>62814.970430165769</v>
      </c>
      <c r="AT17" s="54">
        <v>5560.6670217009041</v>
      </c>
      <c r="AU17" s="54">
        <v>10990.050183751915</v>
      </c>
      <c r="AV17" s="54">
        <v>654.56679206243507</v>
      </c>
      <c r="AW17" s="54">
        <v>150954.49052264751</v>
      </c>
      <c r="AX17" s="54">
        <v>62361.434493214714</v>
      </c>
      <c r="AY17" s="54">
        <v>3408.1187623195601</v>
      </c>
      <c r="AZ17" s="54">
        <v>118720.43654945274</v>
      </c>
      <c r="BA17" s="54">
        <v>29199.042530128248</v>
      </c>
      <c r="BB17" s="54">
        <v>18837.094751876724</v>
      </c>
      <c r="BC17" s="54">
        <v>6770.5071615376501</v>
      </c>
      <c r="BD17" s="54">
        <v>13121.308381240049</v>
      </c>
      <c r="BE17" s="54">
        <v>75510.387979425272</v>
      </c>
      <c r="BF17" s="54">
        <v>1236866.7081344391</v>
      </c>
      <c r="BG17" s="54">
        <v>45348.436636237748</v>
      </c>
      <c r="BH17" s="54">
        <v>137229.46182044639</v>
      </c>
      <c r="BI17" s="54">
        <v>49554.691726272518</v>
      </c>
      <c r="BJ17" s="54">
        <v>47177.376179101549</v>
      </c>
      <c r="BK17" s="54">
        <v>44647.502266084703</v>
      </c>
      <c r="BL17" s="54">
        <v>53509.852564527915</v>
      </c>
      <c r="BM17" s="54">
        <v>1283.1679425886412</v>
      </c>
      <c r="BN17" s="54">
        <v>57604.299466837823</v>
      </c>
      <c r="BO17" s="54">
        <v>0</v>
      </c>
      <c r="BP17" s="54">
        <v>0</v>
      </c>
      <c r="BQ17" s="55">
        <f t="shared" si="0"/>
        <v>15810375.930655273</v>
      </c>
      <c r="BR17" s="54">
        <v>11044754.934332661</v>
      </c>
      <c r="BS17" s="54">
        <v>0</v>
      </c>
      <c r="BT17" s="54">
        <v>0</v>
      </c>
      <c r="BU17" s="140">
        <f t="shared" si="1"/>
        <v>11044754.934332661</v>
      </c>
      <c r="BV17" s="54">
        <v>0</v>
      </c>
      <c r="BW17" s="54">
        <v>0</v>
      </c>
      <c r="BX17" s="54">
        <v>-335615.7308633182</v>
      </c>
      <c r="BY17" s="141">
        <f t="shared" si="2"/>
        <v>-335615.7308633182</v>
      </c>
      <c r="BZ17" s="141">
        <f t="shared" si="3"/>
        <v>-335615.7308633182</v>
      </c>
      <c r="CA17" s="54">
        <v>8600778.1233315635</v>
      </c>
      <c r="CB17" s="54"/>
      <c r="CC17" s="54"/>
      <c r="CD17" s="58">
        <v>4595504.9665492764</v>
      </c>
      <c r="CE17" s="55">
        <f t="shared" si="4"/>
        <v>13196283.089880839</v>
      </c>
      <c r="CF17" s="142">
        <f t="shared" si="5"/>
        <v>23905422.293350182</v>
      </c>
      <c r="CG17" s="143">
        <f t="shared" si="6"/>
        <v>39715798.224005453</v>
      </c>
      <c r="CH17" s="143">
        <f>ponuda2013!BZ17</f>
        <v>39715798.224005453</v>
      </c>
      <c r="CI17" s="62">
        <f t="shared" si="7"/>
        <v>0</v>
      </c>
      <c r="CL17" s="144"/>
      <c r="CM17" s="144"/>
      <c r="CN17" s="144"/>
      <c r="CO17" s="145"/>
      <c r="CP17" s="145"/>
      <c r="CR17" s="144"/>
      <c r="CS17" s="144"/>
    </row>
    <row r="18" spans="1:97" customFormat="1" ht="15" x14ac:dyDescent="0.25">
      <c r="A18" s="139">
        <v>11</v>
      </c>
      <c r="B18" s="64" t="s">
        <v>240</v>
      </c>
      <c r="C18" s="65" t="s">
        <v>304</v>
      </c>
      <c r="D18" s="54">
        <v>1914596.3335998771</v>
      </c>
      <c r="E18" s="54">
        <v>5261.5083210340954</v>
      </c>
      <c r="F18" s="54">
        <v>11567.673190800171</v>
      </c>
      <c r="G18" s="54">
        <v>103288.83654880762</v>
      </c>
      <c r="H18" s="54">
        <v>317382.34843037452</v>
      </c>
      <c r="I18" s="54">
        <v>262053.62925200124</v>
      </c>
      <c r="J18" s="54">
        <v>147530.04685851809</v>
      </c>
      <c r="K18" s="54">
        <v>200162.23045995898</v>
      </c>
      <c r="L18" s="54">
        <v>265206.64713067957</v>
      </c>
      <c r="M18" s="54">
        <v>810304.47480266634</v>
      </c>
      <c r="N18" s="54">
        <v>1396476.5534999978</v>
      </c>
      <c r="O18" s="54">
        <v>768281.17267124425</v>
      </c>
      <c r="P18" s="54">
        <v>1711983.031213891</v>
      </c>
      <c r="Q18" s="54">
        <v>303251.38806127175</v>
      </c>
      <c r="R18" s="54">
        <v>34273.471409710044</v>
      </c>
      <c r="S18" s="54">
        <v>118646.10564704167</v>
      </c>
      <c r="T18" s="54">
        <v>35405.958299216305</v>
      </c>
      <c r="U18" s="54">
        <v>298168.07305278943</v>
      </c>
      <c r="V18" s="54">
        <v>87840.335693122222</v>
      </c>
      <c r="W18" s="54">
        <v>80347.38470580717</v>
      </c>
      <c r="X18" s="54">
        <v>66916.814326615291</v>
      </c>
      <c r="Y18" s="54">
        <v>146723.64598627778</v>
      </c>
      <c r="Z18" s="54">
        <v>25821.556739315678</v>
      </c>
      <c r="AA18" s="54">
        <v>143820.95478928773</v>
      </c>
      <c r="AB18" s="54">
        <v>24148.588466908277</v>
      </c>
      <c r="AC18" s="54">
        <v>39142.158542915393</v>
      </c>
      <c r="AD18" s="54">
        <v>215956.00755129388</v>
      </c>
      <c r="AE18" s="54">
        <v>35470.294775531504</v>
      </c>
      <c r="AF18" s="54">
        <v>118341.77885969479</v>
      </c>
      <c r="AG18" s="54">
        <v>99461.048921372887</v>
      </c>
      <c r="AH18" s="54">
        <v>25061.782420022057</v>
      </c>
      <c r="AI18" s="54">
        <v>73979.339971284338</v>
      </c>
      <c r="AJ18" s="54">
        <v>68.877672965083221</v>
      </c>
      <c r="AK18" s="54">
        <v>25434.00313627873</v>
      </c>
      <c r="AL18" s="54">
        <v>593.10962824256876</v>
      </c>
      <c r="AM18" s="54">
        <v>223889.89524542977</v>
      </c>
      <c r="AN18" s="54">
        <v>37060.158505572908</v>
      </c>
      <c r="AO18" s="54">
        <v>5621.7356157995855</v>
      </c>
      <c r="AP18" s="54">
        <v>1631.955001007952</v>
      </c>
      <c r="AQ18" s="54">
        <v>2146.4969563707359</v>
      </c>
      <c r="AR18" s="54">
        <v>6155.4417370079855</v>
      </c>
      <c r="AS18" s="54">
        <v>7105.2849602293427</v>
      </c>
      <c r="AT18" s="54">
        <v>0.62510091983121918</v>
      </c>
      <c r="AU18" s="54">
        <v>176216.17817967819</v>
      </c>
      <c r="AV18" s="54">
        <v>47228.587529889002</v>
      </c>
      <c r="AW18" s="54">
        <v>9956.2490288696154</v>
      </c>
      <c r="AX18" s="54">
        <v>12711.436347721072</v>
      </c>
      <c r="AY18" s="54">
        <v>54376.50217851936</v>
      </c>
      <c r="AZ18" s="54">
        <v>13557.143684914989</v>
      </c>
      <c r="BA18" s="54">
        <v>5874.46784246265</v>
      </c>
      <c r="BB18" s="54">
        <v>2702.6797722901206</v>
      </c>
      <c r="BC18" s="54">
        <v>8105.5086517675418</v>
      </c>
      <c r="BD18" s="54">
        <v>940.21461584974895</v>
      </c>
      <c r="BE18" s="54">
        <v>95451.60835222734</v>
      </c>
      <c r="BF18" s="54">
        <v>47622.469812387186</v>
      </c>
      <c r="BG18" s="54">
        <v>58541.726685470254</v>
      </c>
      <c r="BH18" s="54">
        <v>78957.625355175871</v>
      </c>
      <c r="BI18" s="54">
        <v>22321.714844601804</v>
      </c>
      <c r="BJ18" s="54">
        <v>11816.166224926803</v>
      </c>
      <c r="BK18" s="54">
        <v>35654.308447318879</v>
      </c>
      <c r="BL18" s="54">
        <v>31399.061120168903</v>
      </c>
      <c r="BM18" s="54">
        <v>47.716614159260551</v>
      </c>
      <c r="BN18" s="54">
        <v>94376.982928424826</v>
      </c>
      <c r="BO18" s="54">
        <v>31226.642327743011</v>
      </c>
      <c r="BP18" s="54">
        <v>0</v>
      </c>
      <c r="BQ18" s="55">
        <f t="shared" si="0"/>
        <v>11035663.748303717</v>
      </c>
      <c r="BR18" s="54">
        <v>4269397.751163356</v>
      </c>
      <c r="BS18" s="54">
        <v>0</v>
      </c>
      <c r="BT18" s="54">
        <v>0</v>
      </c>
      <c r="BU18" s="140">
        <f t="shared" si="1"/>
        <v>4269397.751163356</v>
      </c>
      <c r="BV18" s="54">
        <v>0</v>
      </c>
      <c r="BW18" s="54">
        <v>0</v>
      </c>
      <c r="BX18" s="54">
        <v>-110018.84731488157</v>
      </c>
      <c r="BY18" s="141">
        <f t="shared" si="2"/>
        <v>-110018.84731488157</v>
      </c>
      <c r="BZ18" s="141">
        <f t="shared" si="3"/>
        <v>-110018.84731488157</v>
      </c>
      <c r="CA18" s="54">
        <v>4792798.3268208904</v>
      </c>
      <c r="CB18" s="54"/>
      <c r="CC18" s="54"/>
      <c r="CD18" s="58">
        <v>271577.49385973631</v>
      </c>
      <c r="CE18" s="55">
        <f t="shared" si="4"/>
        <v>5064375.8206806267</v>
      </c>
      <c r="CF18" s="142">
        <f t="shared" si="5"/>
        <v>9223754.7245291024</v>
      </c>
      <c r="CG18" s="143">
        <f t="shared" si="6"/>
        <v>20259418.472832821</v>
      </c>
      <c r="CH18" s="143">
        <f>ponuda2013!BZ18</f>
        <v>20259418.472832818</v>
      </c>
      <c r="CI18" s="62">
        <f t="shared" si="7"/>
        <v>0</v>
      </c>
      <c r="CL18" s="144"/>
      <c r="CM18" s="144"/>
      <c r="CN18" s="144"/>
      <c r="CO18" s="145"/>
      <c r="CP18" s="145"/>
      <c r="CR18" s="144"/>
      <c r="CS18" s="144"/>
    </row>
    <row r="19" spans="1:97" customFormat="1" ht="15" x14ac:dyDescent="0.25">
      <c r="A19" s="139">
        <v>12</v>
      </c>
      <c r="B19" s="64" t="s">
        <v>241</v>
      </c>
      <c r="C19" s="65" t="s">
        <v>305</v>
      </c>
      <c r="D19" s="54">
        <v>11689.360446614517</v>
      </c>
      <c r="E19" s="54">
        <v>37.065450283254421</v>
      </c>
      <c r="F19" s="54">
        <v>178.73218300223425</v>
      </c>
      <c r="G19" s="54">
        <v>22.745408547661516</v>
      </c>
      <c r="H19" s="54">
        <v>103881.37461732318</v>
      </c>
      <c r="I19" s="54">
        <v>422.08974785948186</v>
      </c>
      <c r="J19" s="54">
        <v>10.370753023749515</v>
      </c>
      <c r="K19" s="54">
        <v>9.5729238329241841</v>
      </c>
      <c r="L19" s="54">
        <v>28.899071454288908</v>
      </c>
      <c r="M19" s="54">
        <v>18.076696137195178</v>
      </c>
      <c r="N19" s="54">
        <v>3640.5483957472902</v>
      </c>
      <c r="O19" s="54">
        <v>451830.50508114061</v>
      </c>
      <c r="P19" s="54">
        <v>85.402556344754544</v>
      </c>
      <c r="Q19" s="54">
        <v>46.657956789824745</v>
      </c>
      <c r="R19" s="54">
        <v>4.5300525933054319</v>
      </c>
      <c r="S19" s="54">
        <v>50.210314821056294</v>
      </c>
      <c r="T19" s="54">
        <v>6.7518422073506299</v>
      </c>
      <c r="U19" s="54">
        <v>46.848903157059624</v>
      </c>
      <c r="V19" s="54">
        <v>45.121383164140248</v>
      </c>
      <c r="W19" s="54">
        <v>74.200628518190371</v>
      </c>
      <c r="X19" s="54">
        <v>20.051747018599336</v>
      </c>
      <c r="Y19" s="54">
        <v>221.20345251862648</v>
      </c>
      <c r="Z19" s="54">
        <v>21.130598540040541</v>
      </c>
      <c r="AA19" s="54">
        <v>56.206089615716259</v>
      </c>
      <c r="AB19" s="54">
        <v>240.38438354839673</v>
      </c>
      <c r="AC19" s="54">
        <v>93.518218677528992</v>
      </c>
      <c r="AD19" s="54">
        <v>973.84189970907971</v>
      </c>
      <c r="AE19" s="54">
        <v>2.3751021666753478</v>
      </c>
      <c r="AF19" s="54">
        <v>377009.82651736762</v>
      </c>
      <c r="AG19" s="54">
        <v>11346.650674497807</v>
      </c>
      <c r="AH19" s="54">
        <v>63.124770880572825</v>
      </c>
      <c r="AI19" s="54">
        <v>10.99339399641484</v>
      </c>
      <c r="AJ19" s="54">
        <v>82.608226649613172</v>
      </c>
      <c r="AK19" s="54">
        <v>257.09534616557642</v>
      </c>
      <c r="AL19" s="54">
        <v>89.43777663122448</v>
      </c>
      <c r="AM19" s="54">
        <v>396.77550291633924</v>
      </c>
      <c r="AN19" s="54">
        <v>6.6891648812280131</v>
      </c>
      <c r="AO19" s="54">
        <v>83.422077897388974</v>
      </c>
      <c r="AP19" s="54">
        <v>37.522639625808502</v>
      </c>
      <c r="AQ19" s="54">
        <v>35.073786877421092</v>
      </c>
      <c r="AR19" s="54">
        <v>112.81575246056073</v>
      </c>
      <c r="AS19" s="54">
        <v>6.6541925562035606</v>
      </c>
      <c r="AT19" s="54">
        <v>2.1754867361147467</v>
      </c>
      <c r="AU19" s="54">
        <v>40.91121331718562</v>
      </c>
      <c r="AV19" s="54">
        <v>35.754658823092178</v>
      </c>
      <c r="AW19" s="54">
        <v>204.27942798436715</v>
      </c>
      <c r="AX19" s="54">
        <v>195.72685691787305</v>
      </c>
      <c r="AY19" s="54">
        <v>1.683871355727379</v>
      </c>
      <c r="AZ19" s="54">
        <v>5836.7383597089311</v>
      </c>
      <c r="BA19" s="54">
        <v>70772.24046875257</v>
      </c>
      <c r="BB19" s="54">
        <v>6.5769138960694811</v>
      </c>
      <c r="BC19" s="54">
        <v>0.37844618451432099</v>
      </c>
      <c r="BD19" s="54">
        <v>9.105679229068139</v>
      </c>
      <c r="BE19" s="54">
        <v>70.712483153517582</v>
      </c>
      <c r="BF19" s="54">
        <v>22004.136336974279</v>
      </c>
      <c r="BG19" s="54">
        <v>1842.0128893970355</v>
      </c>
      <c r="BH19" s="54">
        <v>2757077.7033619303</v>
      </c>
      <c r="BI19" s="54">
        <v>4534.5474489583266</v>
      </c>
      <c r="BJ19" s="54">
        <v>250.04697031139293</v>
      </c>
      <c r="BK19" s="54">
        <v>4372.9659985202588</v>
      </c>
      <c r="BL19" s="54">
        <v>83.523806852451798</v>
      </c>
      <c r="BM19" s="54">
        <v>6.8630497127849068</v>
      </c>
      <c r="BN19" s="54">
        <v>496.64577298748117</v>
      </c>
      <c r="BO19" s="54">
        <v>0</v>
      </c>
      <c r="BP19" s="54">
        <v>0</v>
      </c>
      <c r="BQ19" s="55">
        <f t="shared" si="0"/>
        <v>3831141.1952294637</v>
      </c>
      <c r="BR19" s="54">
        <v>2399098.6271134247</v>
      </c>
      <c r="BS19" s="54">
        <v>0</v>
      </c>
      <c r="BT19" s="54">
        <v>4011883.5194745925</v>
      </c>
      <c r="BU19" s="140">
        <f t="shared" si="1"/>
        <v>6410982.1465880172</v>
      </c>
      <c r="BV19" s="54">
        <v>0</v>
      </c>
      <c r="BW19" s="54">
        <v>0</v>
      </c>
      <c r="BX19" s="54">
        <v>-48723.777934378122</v>
      </c>
      <c r="BY19" s="141">
        <f t="shared" si="2"/>
        <v>-48723.777934378122</v>
      </c>
      <c r="BZ19" s="141">
        <f t="shared" si="3"/>
        <v>-48723.777934378122</v>
      </c>
      <c r="CA19" s="54">
        <v>3148567.117224392</v>
      </c>
      <c r="CB19" s="54"/>
      <c r="CC19" s="54"/>
      <c r="CD19" s="58">
        <v>501172.34758249298</v>
      </c>
      <c r="CE19" s="55">
        <f t="shared" si="4"/>
        <v>3649739.464806885</v>
      </c>
      <c r="CF19" s="142">
        <f t="shared" si="5"/>
        <v>10011997.833460525</v>
      </c>
      <c r="CG19" s="143">
        <f t="shared" si="6"/>
        <v>13843139.028689988</v>
      </c>
      <c r="CH19" s="143">
        <f>ponuda2013!BZ19</f>
        <v>13843139.028689986</v>
      </c>
      <c r="CI19" s="62">
        <f t="shared" si="7"/>
        <v>0</v>
      </c>
      <c r="CL19" s="144"/>
      <c r="CM19" s="144"/>
      <c r="CN19" s="144"/>
      <c r="CO19" s="145"/>
      <c r="CP19" s="145"/>
      <c r="CR19" s="144"/>
      <c r="CS19" s="144"/>
    </row>
    <row r="20" spans="1:97" customFormat="1" ht="15" x14ac:dyDescent="0.25">
      <c r="A20" s="139">
        <v>13</v>
      </c>
      <c r="B20" s="64" t="s">
        <v>242</v>
      </c>
      <c r="C20" s="65" t="s">
        <v>306</v>
      </c>
      <c r="D20" s="54">
        <v>63390.481141318669</v>
      </c>
      <c r="E20" s="54">
        <v>4386.1129960179569</v>
      </c>
      <c r="F20" s="54">
        <v>797.43341565231049</v>
      </c>
      <c r="G20" s="54">
        <v>43122.978352069636</v>
      </c>
      <c r="H20" s="54">
        <v>935975.356899951</v>
      </c>
      <c r="I20" s="54">
        <v>70606.997443373373</v>
      </c>
      <c r="J20" s="54">
        <v>29718.673121807362</v>
      </c>
      <c r="K20" s="54">
        <v>9400.7460949967844</v>
      </c>
      <c r="L20" s="54">
        <v>73966.572512303101</v>
      </c>
      <c r="M20" s="54">
        <v>5254.2528107769758</v>
      </c>
      <c r="N20" s="54">
        <v>255672.25662505988</v>
      </c>
      <c r="O20" s="54">
        <v>137022.69330919572</v>
      </c>
      <c r="P20" s="54">
        <v>531887.70081608987</v>
      </c>
      <c r="Q20" s="54">
        <v>59483.280791479032</v>
      </c>
      <c r="R20" s="54">
        <v>5060.1201357304972</v>
      </c>
      <c r="S20" s="54">
        <v>26963.000864129608</v>
      </c>
      <c r="T20" s="54">
        <v>57156.205219185387</v>
      </c>
      <c r="U20" s="54">
        <v>215250.72845875757</v>
      </c>
      <c r="V20" s="54">
        <v>64145.230496397373</v>
      </c>
      <c r="W20" s="54">
        <v>36264.348144150041</v>
      </c>
      <c r="X20" s="54">
        <v>15755.437337161136</v>
      </c>
      <c r="Y20" s="54">
        <v>72382.690552266082</v>
      </c>
      <c r="Z20" s="54">
        <v>22642.038801063532</v>
      </c>
      <c r="AA20" s="54">
        <v>25381.081490594705</v>
      </c>
      <c r="AB20" s="54">
        <v>13236.682158344885</v>
      </c>
      <c r="AC20" s="54">
        <v>52162.738584856103</v>
      </c>
      <c r="AD20" s="54">
        <v>842516.15190532664</v>
      </c>
      <c r="AE20" s="54">
        <v>43443.759709180958</v>
      </c>
      <c r="AF20" s="54">
        <v>182348.54445465983</v>
      </c>
      <c r="AG20" s="54">
        <v>325951.30474773765</v>
      </c>
      <c r="AH20" s="54">
        <v>580123.08861274121</v>
      </c>
      <c r="AI20" s="54">
        <v>979.32431542947631</v>
      </c>
      <c r="AJ20" s="54">
        <v>1562.1117569597923</v>
      </c>
      <c r="AK20" s="54">
        <v>16497.064337872314</v>
      </c>
      <c r="AL20" s="54">
        <v>3854.0565415810233</v>
      </c>
      <c r="AM20" s="54">
        <v>43101.800090950637</v>
      </c>
      <c r="AN20" s="54">
        <v>1384.9915559411684</v>
      </c>
      <c r="AO20" s="54">
        <v>2336.2696874313478</v>
      </c>
      <c r="AP20" s="54">
        <v>7.4924873827403751</v>
      </c>
      <c r="AQ20" s="54">
        <v>2723.9818270545666</v>
      </c>
      <c r="AR20" s="54">
        <v>60885.727437047201</v>
      </c>
      <c r="AS20" s="54">
        <v>43.984005763937994</v>
      </c>
      <c r="AT20" s="54">
        <v>22489.224598864119</v>
      </c>
      <c r="AU20" s="54">
        <v>3465.4721654152199</v>
      </c>
      <c r="AV20" s="54">
        <v>18832.387845364407</v>
      </c>
      <c r="AW20" s="54">
        <v>16211.485389640011</v>
      </c>
      <c r="AX20" s="54">
        <v>36187.329061017786</v>
      </c>
      <c r="AY20" s="54">
        <v>10737.715709241864</v>
      </c>
      <c r="AZ20" s="54">
        <v>20734.887427519912</v>
      </c>
      <c r="BA20" s="54">
        <v>3880.1456793528582</v>
      </c>
      <c r="BB20" s="54">
        <v>7294.7842695799582</v>
      </c>
      <c r="BC20" s="54">
        <v>658.30331636634594</v>
      </c>
      <c r="BD20" s="54">
        <v>5918.5669168553713</v>
      </c>
      <c r="BE20" s="54">
        <v>10614.163326110876</v>
      </c>
      <c r="BF20" s="54">
        <v>146638.36151920151</v>
      </c>
      <c r="BG20" s="54">
        <v>21991.276384760618</v>
      </c>
      <c r="BH20" s="54">
        <v>13844.894160222135</v>
      </c>
      <c r="BI20" s="54">
        <v>9682.4542550594924</v>
      </c>
      <c r="BJ20" s="54">
        <v>2717.8282402949258</v>
      </c>
      <c r="BK20" s="54">
        <v>410.83296450365049</v>
      </c>
      <c r="BL20" s="54">
        <v>35154.769308939183</v>
      </c>
      <c r="BM20" s="54">
        <v>1.2310578789868323</v>
      </c>
      <c r="BN20" s="54">
        <v>14013.333008257894</v>
      </c>
      <c r="BO20" s="54">
        <v>623.99442382337281</v>
      </c>
      <c r="BP20" s="54">
        <v>0</v>
      </c>
      <c r="BQ20" s="55">
        <f t="shared" si="0"/>
        <v>5336948.9330740562</v>
      </c>
      <c r="BR20" s="54">
        <v>3749545.1192727676</v>
      </c>
      <c r="BS20" s="54">
        <v>0</v>
      </c>
      <c r="BT20" s="54">
        <v>0</v>
      </c>
      <c r="BU20" s="140">
        <f t="shared" si="1"/>
        <v>3749545.1192727676</v>
      </c>
      <c r="BV20" s="54">
        <v>0</v>
      </c>
      <c r="BW20" s="54">
        <v>0</v>
      </c>
      <c r="BX20" s="54">
        <v>-68029.728388306816</v>
      </c>
      <c r="BY20" s="141">
        <f t="shared" si="2"/>
        <v>-68029.728388306816</v>
      </c>
      <c r="BZ20" s="141">
        <f t="shared" si="3"/>
        <v>-68029.728388306816</v>
      </c>
      <c r="CA20" s="54">
        <v>1872182.156274064</v>
      </c>
      <c r="CB20" s="54"/>
      <c r="CC20" s="54"/>
      <c r="CD20" s="58">
        <v>361171.08910740324</v>
      </c>
      <c r="CE20" s="55">
        <f t="shared" si="4"/>
        <v>2233353.245381467</v>
      </c>
      <c r="CF20" s="142">
        <f t="shared" si="5"/>
        <v>5914868.6362659279</v>
      </c>
      <c r="CG20" s="143">
        <f t="shared" si="6"/>
        <v>11251817.569339983</v>
      </c>
      <c r="CH20" s="143">
        <f>ponuda2013!BZ20</f>
        <v>11251817.569339983</v>
      </c>
      <c r="CI20" s="62">
        <f t="shared" si="7"/>
        <v>0</v>
      </c>
      <c r="CL20" s="144"/>
      <c r="CM20" s="144"/>
      <c r="CN20" s="144"/>
      <c r="CO20" s="145"/>
      <c r="CP20" s="145"/>
      <c r="CR20" s="144"/>
      <c r="CS20" s="144"/>
    </row>
    <row r="21" spans="1:97" customFormat="1" ht="15" x14ac:dyDescent="0.25">
      <c r="A21" s="139">
        <v>14</v>
      </c>
      <c r="B21" s="64" t="s">
        <v>243</v>
      </c>
      <c r="C21" s="65" t="s">
        <v>307</v>
      </c>
      <c r="D21" s="54">
        <v>27491.923784366711</v>
      </c>
      <c r="E21" s="54">
        <v>857.96820017784785</v>
      </c>
      <c r="F21" s="54">
        <v>707.03878587596489</v>
      </c>
      <c r="G21" s="54">
        <v>16471.069600735802</v>
      </c>
      <c r="H21" s="54">
        <v>208190.9036506773</v>
      </c>
      <c r="I21" s="54">
        <v>6551.299378736946</v>
      </c>
      <c r="J21" s="54">
        <v>25486.522216675981</v>
      </c>
      <c r="K21" s="54">
        <v>1070.9798022187913</v>
      </c>
      <c r="L21" s="54">
        <v>628.5769632515736</v>
      </c>
      <c r="M21" s="54">
        <v>5272.3217659982492</v>
      </c>
      <c r="N21" s="54">
        <v>15290.296902495234</v>
      </c>
      <c r="O21" s="54">
        <v>17964.119874765398</v>
      </c>
      <c r="P21" s="54">
        <v>65668.338548531974</v>
      </c>
      <c r="Q21" s="54">
        <v>1495843.3028272868</v>
      </c>
      <c r="R21" s="54">
        <v>14859.579024278526</v>
      </c>
      <c r="S21" s="54">
        <v>31587.55510088482</v>
      </c>
      <c r="T21" s="54">
        <v>24177.607151762884</v>
      </c>
      <c r="U21" s="54">
        <v>30465.175829731965</v>
      </c>
      <c r="V21" s="54">
        <v>16020.282672314799</v>
      </c>
      <c r="W21" s="54">
        <v>1432.243969176156</v>
      </c>
      <c r="X21" s="54">
        <v>11086.946187518202</v>
      </c>
      <c r="Y21" s="54">
        <v>22055.482137884639</v>
      </c>
      <c r="Z21" s="54">
        <v>1190.0087575045525</v>
      </c>
      <c r="AA21" s="54">
        <v>17037.094735349157</v>
      </c>
      <c r="AB21" s="54">
        <v>7937.156001192945</v>
      </c>
      <c r="AC21" s="54">
        <v>16492.182658309419</v>
      </c>
      <c r="AD21" s="54">
        <v>3162177.3594783824</v>
      </c>
      <c r="AE21" s="54">
        <v>2556.6726281704236</v>
      </c>
      <c r="AF21" s="54">
        <v>49753.969531147515</v>
      </c>
      <c r="AG21" s="54">
        <v>70345.13152045013</v>
      </c>
      <c r="AH21" s="54">
        <v>1988.4090432228913</v>
      </c>
      <c r="AI21" s="54">
        <v>211.34008449240517</v>
      </c>
      <c r="AJ21" s="54">
        <v>2120.98345120353</v>
      </c>
      <c r="AK21" s="54">
        <v>24825.23987156053</v>
      </c>
      <c r="AL21" s="54">
        <v>17.152948569546343</v>
      </c>
      <c r="AM21" s="54">
        <v>61798.436823979595</v>
      </c>
      <c r="AN21" s="54">
        <v>19.709974592053751</v>
      </c>
      <c r="AO21" s="54">
        <v>154.24621498337311</v>
      </c>
      <c r="AP21" s="54">
        <v>3204.6114797369778</v>
      </c>
      <c r="AQ21" s="54">
        <v>2795.0262826487892</v>
      </c>
      <c r="AR21" s="54">
        <v>3458.6773792398931</v>
      </c>
      <c r="AS21" s="54">
        <v>1161.723912563589</v>
      </c>
      <c r="AT21" s="54">
        <v>681.43177123619273</v>
      </c>
      <c r="AU21" s="54">
        <v>26411.543883408605</v>
      </c>
      <c r="AV21" s="54">
        <v>52915.958155357279</v>
      </c>
      <c r="AW21" s="54">
        <v>12541.335265266885</v>
      </c>
      <c r="AX21" s="54">
        <v>25810.181392185397</v>
      </c>
      <c r="AY21" s="54">
        <v>3727.744504122436</v>
      </c>
      <c r="AZ21" s="54">
        <v>1646.648303586685</v>
      </c>
      <c r="BA21" s="54">
        <v>3216.6389506778519</v>
      </c>
      <c r="BB21" s="54">
        <v>1933.7121240754</v>
      </c>
      <c r="BC21" s="54">
        <v>63.865003617554734</v>
      </c>
      <c r="BD21" s="54">
        <v>845.94897782394071</v>
      </c>
      <c r="BE21" s="54">
        <v>3176.342359888356</v>
      </c>
      <c r="BF21" s="54">
        <v>138448.20151961248</v>
      </c>
      <c r="BG21" s="54">
        <v>978.2823304335941</v>
      </c>
      <c r="BH21" s="54">
        <v>21689.899612309513</v>
      </c>
      <c r="BI21" s="54">
        <v>1791.0501934435865</v>
      </c>
      <c r="BJ21" s="54">
        <v>13281.134536604761</v>
      </c>
      <c r="BK21" s="54">
        <v>725.79338103879331</v>
      </c>
      <c r="BL21" s="54">
        <v>6550.8883974984701</v>
      </c>
      <c r="BM21" s="54">
        <v>57.844682888183321</v>
      </c>
      <c r="BN21" s="54">
        <v>32665.32153704395</v>
      </c>
      <c r="BO21" s="54">
        <v>0</v>
      </c>
      <c r="BP21" s="54">
        <v>0</v>
      </c>
      <c r="BQ21" s="55">
        <f t="shared" si="0"/>
        <v>5817584.4340347657</v>
      </c>
      <c r="BR21" s="54">
        <v>782130.36032529117</v>
      </c>
      <c r="BS21" s="54">
        <v>0</v>
      </c>
      <c r="BT21" s="54">
        <v>0</v>
      </c>
      <c r="BU21" s="140">
        <f t="shared" si="1"/>
        <v>782130.36032529117</v>
      </c>
      <c r="BV21" s="54">
        <v>14365.400579040836</v>
      </c>
      <c r="BW21" s="54">
        <v>0</v>
      </c>
      <c r="BX21" s="54">
        <v>-93540.344191332406</v>
      </c>
      <c r="BY21" s="141">
        <f t="shared" si="2"/>
        <v>-93540.344191332406</v>
      </c>
      <c r="BZ21" s="141">
        <f t="shared" si="3"/>
        <v>-79174.943612291565</v>
      </c>
      <c r="CA21" s="54">
        <v>2933132.1748837573</v>
      </c>
      <c r="CB21" s="54"/>
      <c r="CC21" s="54"/>
      <c r="CD21" s="58">
        <v>264964.672121535</v>
      </c>
      <c r="CE21" s="55">
        <f t="shared" si="4"/>
        <v>3198096.8470052923</v>
      </c>
      <c r="CF21" s="142">
        <f t="shared" si="5"/>
        <v>3901052.2637182921</v>
      </c>
      <c r="CG21" s="143">
        <f t="shared" si="6"/>
        <v>9718636.6977530569</v>
      </c>
      <c r="CH21" s="143">
        <f>ponuda2013!BZ21</f>
        <v>9718636.6977530569</v>
      </c>
      <c r="CI21" s="62">
        <f t="shared" si="7"/>
        <v>0</v>
      </c>
      <c r="CL21" s="144"/>
      <c r="CM21" s="144"/>
      <c r="CN21" s="144"/>
      <c r="CO21" s="145"/>
      <c r="CP21" s="145"/>
      <c r="CR21" s="144"/>
      <c r="CS21" s="144"/>
    </row>
    <row r="22" spans="1:97" customFormat="1" ht="15" x14ac:dyDescent="0.25">
      <c r="A22" s="139">
        <v>15</v>
      </c>
      <c r="B22" s="64" t="s">
        <v>244</v>
      </c>
      <c r="C22" s="65" t="s">
        <v>308</v>
      </c>
      <c r="D22" s="54">
        <v>5345.3213044335762</v>
      </c>
      <c r="E22" s="54">
        <v>810.74061581599244</v>
      </c>
      <c r="F22" s="54">
        <v>666.70897078539576</v>
      </c>
      <c r="G22" s="54">
        <v>23983.245297224385</v>
      </c>
      <c r="H22" s="54">
        <v>86520.358470968276</v>
      </c>
      <c r="I22" s="54">
        <v>3508.8870970897719</v>
      </c>
      <c r="J22" s="54">
        <v>9349.6644503829266</v>
      </c>
      <c r="K22" s="54">
        <v>4945.1670904074481</v>
      </c>
      <c r="L22" s="54">
        <v>41283.812311393776</v>
      </c>
      <c r="M22" s="54">
        <v>5203.8295812471215</v>
      </c>
      <c r="N22" s="54">
        <v>9328.5097674549761</v>
      </c>
      <c r="O22" s="54">
        <v>9339.7007081260799</v>
      </c>
      <c r="P22" s="54">
        <v>85980.158821021731</v>
      </c>
      <c r="Q22" s="54">
        <v>74530.544666693895</v>
      </c>
      <c r="R22" s="54">
        <v>1360101.7159394098</v>
      </c>
      <c r="S22" s="54">
        <v>2406113.1227007052</v>
      </c>
      <c r="T22" s="54">
        <v>130343.78104197308</v>
      </c>
      <c r="U22" s="54">
        <v>1016338.6367858964</v>
      </c>
      <c r="V22" s="54">
        <v>971978.38801021292</v>
      </c>
      <c r="W22" s="54">
        <v>183382.63905513147</v>
      </c>
      <c r="X22" s="54">
        <v>353646.59750900761</v>
      </c>
      <c r="Y22" s="54">
        <v>183444.11397568005</v>
      </c>
      <c r="Z22" s="54">
        <v>123880.0796941095</v>
      </c>
      <c r="AA22" s="54">
        <v>26624.323562660571</v>
      </c>
      <c r="AB22" s="54">
        <v>11274.546873368741</v>
      </c>
      <c r="AC22" s="54">
        <v>5292.0185970174589</v>
      </c>
      <c r="AD22" s="54">
        <v>1740780.8441203572</v>
      </c>
      <c r="AE22" s="54">
        <v>4809.12372107799</v>
      </c>
      <c r="AF22" s="54">
        <v>39481.073196126898</v>
      </c>
      <c r="AG22" s="54">
        <v>516.16145796470266</v>
      </c>
      <c r="AH22" s="54">
        <v>1378.9096225055719</v>
      </c>
      <c r="AI22" s="54">
        <v>7257.6047106699798</v>
      </c>
      <c r="AJ22" s="54">
        <v>105.02126850931781</v>
      </c>
      <c r="AK22" s="54">
        <v>21051.821893873257</v>
      </c>
      <c r="AL22" s="54">
        <v>0.66821519189462264</v>
      </c>
      <c r="AM22" s="54">
        <v>8335.6382756990024</v>
      </c>
      <c r="AN22" s="54">
        <v>2728.2676479858469</v>
      </c>
      <c r="AO22" s="54">
        <v>400.19497960703086</v>
      </c>
      <c r="AP22" s="54">
        <v>2657.006360758091</v>
      </c>
      <c r="AQ22" s="54">
        <v>97.635523440600636</v>
      </c>
      <c r="AR22" s="54">
        <v>787.48149233817446</v>
      </c>
      <c r="AS22" s="54">
        <v>0.13668570977016981</v>
      </c>
      <c r="AT22" s="54">
        <v>529.05357324837098</v>
      </c>
      <c r="AU22" s="54">
        <v>191323.78652365165</v>
      </c>
      <c r="AV22" s="54">
        <v>21343.343046867802</v>
      </c>
      <c r="AW22" s="54">
        <v>4783.4780344044793</v>
      </c>
      <c r="AX22" s="54">
        <v>1844.215032536518</v>
      </c>
      <c r="AY22" s="54">
        <v>2328.6236606314119</v>
      </c>
      <c r="AZ22" s="54">
        <v>4492.0969345243975</v>
      </c>
      <c r="BA22" s="54">
        <v>213.73440563750665</v>
      </c>
      <c r="BB22" s="54">
        <v>1028.5927214850312</v>
      </c>
      <c r="BC22" s="54">
        <v>287.94698968462177</v>
      </c>
      <c r="BD22" s="54">
        <v>91.786720736932509</v>
      </c>
      <c r="BE22" s="54">
        <v>1469.3934388542614</v>
      </c>
      <c r="BF22" s="54">
        <v>73.459874474302197</v>
      </c>
      <c r="BG22" s="54">
        <v>757.65889982277236</v>
      </c>
      <c r="BH22" s="54">
        <v>1139.4784975370012</v>
      </c>
      <c r="BI22" s="54">
        <v>13.402770986909575</v>
      </c>
      <c r="BJ22" s="54">
        <v>2219.3115987877336</v>
      </c>
      <c r="BK22" s="54">
        <v>2939.6623314051885</v>
      </c>
      <c r="BL22" s="54">
        <v>1936.6565691453206</v>
      </c>
      <c r="BM22" s="54">
        <v>779.61677454479138</v>
      </c>
      <c r="BN22" s="54">
        <v>1312.8886206697928</v>
      </c>
      <c r="BO22" s="54">
        <v>0</v>
      </c>
      <c r="BP22" s="54">
        <v>0</v>
      </c>
      <c r="BQ22" s="55">
        <f t="shared" si="0"/>
        <v>9204512.3890896719</v>
      </c>
      <c r="BR22" s="54">
        <v>97906.698111570717</v>
      </c>
      <c r="BS22" s="54">
        <v>0</v>
      </c>
      <c r="BT22" s="54">
        <v>0</v>
      </c>
      <c r="BU22" s="140">
        <f t="shared" si="1"/>
        <v>97906.698111570717</v>
      </c>
      <c r="BV22" s="54">
        <v>314910.1136004079</v>
      </c>
      <c r="BW22" s="54">
        <v>0</v>
      </c>
      <c r="BX22" s="54">
        <v>-39066.07033106187</v>
      </c>
      <c r="BY22" s="141">
        <f t="shared" si="2"/>
        <v>-39066.07033106187</v>
      </c>
      <c r="BZ22" s="141">
        <f t="shared" si="3"/>
        <v>275844.043269346</v>
      </c>
      <c r="CA22" s="54">
        <v>1921440.0079679901</v>
      </c>
      <c r="CB22" s="54"/>
      <c r="CC22" s="54"/>
      <c r="CD22" s="58">
        <v>6785.0536416403793</v>
      </c>
      <c r="CE22" s="55">
        <f t="shared" si="4"/>
        <v>1928225.0616096305</v>
      </c>
      <c r="CF22" s="142">
        <f t="shared" si="5"/>
        <v>2301975.8029905474</v>
      </c>
      <c r="CG22" s="143">
        <f t="shared" si="6"/>
        <v>11506488.192080218</v>
      </c>
      <c r="CH22" s="143">
        <f>ponuda2013!BZ22</f>
        <v>11506488.192080218</v>
      </c>
      <c r="CI22" s="62">
        <f t="shared" si="7"/>
        <v>0</v>
      </c>
      <c r="CL22" s="144"/>
      <c r="CM22" s="144"/>
      <c r="CN22" s="144"/>
      <c r="CO22" s="145"/>
      <c r="CP22" s="145"/>
      <c r="CR22" s="144"/>
      <c r="CS22" s="144"/>
    </row>
    <row r="23" spans="1:97" customFormat="1" ht="15" x14ac:dyDescent="0.25">
      <c r="A23" s="139">
        <v>16</v>
      </c>
      <c r="B23" s="64" t="s">
        <v>245</v>
      </c>
      <c r="C23" s="65" t="s">
        <v>309</v>
      </c>
      <c r="D23" s="54">
        <v>91748.424080834156</v>
      </c>
      <c r="E23" s="54">
        <v>3468.8692327203485</v>
      </c>
      <c r="F23" s="54">
        <v>2894.4503211766955</v>
      </c>
      <c r="G23" s="54">
        <v>36359.390973917165</v>
      </c>
      <c r="H23" s="54">
        <v>189841.85278160317</v>
      </c>
      <c r="I23" s="54">
        <v>23331.674811580066</v>
      </c>
      <c r="J23" s="54">
        <v>63723.991831884574</v>
      </c>
      <c r="K23" s="54">
        <v>19341.926189767772</v>
      </c>
      <c r="L23" s="54">
        <v>7577.7065116421381</v>
      </c>
      <c r="M23" s="54">
        <v>35045.858294202182</v>
      </c>
      <c r="N23" s="54">
        <v>20101.154830508138</v>
      </c>
      <c r="O23" s="54">
        <v>17848.978229866632</v>
      </c>
      <c r="P23" s="54">
        <v>85555.100715421911</v>
      </c>
      <c r="Q23" s="54">
        <v>51468.505546032065</v>
      </c>
      <c r="R23" s="54">
        <v>83556.859564541373</v>
      </c>
      <c r="S23" s="54">
        <v>929418.98065426061</v>
      </c>
      <c r="T23" s="54">
        <v>138553.84925277845</v>
      </c>
      <c r="U23" s="54">
        <v>312091.73441270681</v>
      </c>
      <c r="V23" s="54">
        <v>486945.10627937235</v>
      </c>
      <c r="W23" s="54">
        <v>22032.575691085647</v>
      </c>
      <c r="X23" s="54">
        <v>392335.79484614189</v>
      </c>
      <c r="Y23" s="54">
        <v>148080.70884179857</v>
      </c>
      <c r="Z23" s="54">
        <v>130270.52093455225</v>
      </c>
      <c r="AA23" s="54">
        <v>74066.229451925799</v>
      </c>
      <c r="AB23" s="54">
        <v>6530.0748279310064</v>
      </c>
      <c r="AC23" s="54">
        <v>32243.784210066464</v>
      </c>
      <c r="AD23" s="54">
        <v>835949.34759319946</v>
      </c>
      <c r="AE23" s="54">
        <v>66647.449485308913</v>
      </c>
      <c r="AF23" s="54">
        <v>175294.44731738875</v>
      </c>
      <c r="AG23" s="54">
        <v>67325.634704965836</v>
      </c>
      <c r="AH23" s="54">
        <v>24891.3520287346</v>
      </c>
      <c r="AI23" s="54">
        <v>3878.5006426342384</v>
      </c>
      <c r="AJ23" s="54">
        <v>3840.8714300412944</v>
      </c>
      <c r="AK23" s="54">
        <v>13409.346712745873</v>
      </c>
      <c r="AL23" s="54">
        <v>177.40140074759069</v>
      </c>
      <c r="AM23" s="54">
        <v>23291.953716906726</v>
      </c>
      <c r="AN23" s="54">
        <v>259.11098077490925</v>
      </c>
      <c r="AO23" s="54">
        <v>526.60659085621205</v>
      </c>
      <c r="AP23" s="54">
        <v>5290.1361688667503</v>
      </c>
      <c r="AQ23" s="54">
        <v>5128.644376694715</v>
      </c>
      <c r="AR23" s="54">
        <v>16376.539346269479</v>
      </c>
      <c r="AS23" s="54">
        <v>643.84242125478977</v>
      </c>
      <c r="AT23" s="54">
        <v>252.12865110960826</v>
      </c>
      <c r="AU23" s="54">
        <v>67157.009623765771</v>
      </c>
      <c r="AV23" s="54">
        <v>56187.393482745931</v>
      </c>
      <c r="AW23" s="54">
        <v>43339.077000865625</v>
      </c>
      <c r="AX23" s="54">
        <v>48061.742719242793</v>
      </c>
      <c r="AY23" s="54">
        <v>20349.766354799332</v>
      </c>
      <c r="AZ23" s="54">
        <v>873.49547186759139</v>
      </c>
      <c r="BA23" s="54">
        <v>2387.3608117875256</v>
      </c>
      <c r="BB23" s="54">
        <v>4671.8299487747272</v>
      </c>
      <c r="BC23" s="54">
        <v>3575.6037149911836</v>
      </c>
      <c r="BD23" s="54">
        <v>233.73169644465804</v>
      </c>
      <c r="BE23" s="54">
        <v>7641.6272583310592</v>
      </c>
      <c r="BF23" s="54">
        <v>310788.21631694143</v>
      </c>
      <c r="BG23" s="54">
        <v>14348.89445069975</v>
      </c>
      <c r="BH23" s="54">
        <v>1704.0404493091792</v>
      </c>
      <c r="BI23" s="54">
        <v>495.84841429288821</v>
      </c>
      <c r="BJ23" s="54">
        <v>7337.5846419392437</v>
      </c>
      <c r="BK23" s="54">
        <v>446.9380404556328</v>
      </c>
      <c r="BL23" s="54">
        <v>6591.7235200278501</v>
      </c>
      <c r="BM23" s="54">
        <v>2347.4959815179445</v>
      </c>
      <c r="BN23" s="54">
        <v>16991.373345780008</v>
      </c>
      <c r="BO23" s="54">
        <v>0</v>
      </c>
      <c r="BP23" s="54">
        <v>0</v>
      </c>
      <c r="BQ23" s="55">
        <f t="shared" si="0"/>
        <v>5263148.1701313984</v>
      </c>
      <c r="BR23" s="54">
        <v>112338.15752716675</v>
      </c>
      <c r="BS23" s="54">
        <v>0</v>
      </c>
      <c r="BT23" s="54">
        <v>0</v>
      </c>
      <c r="BU23" s="140">
        <f t="shared" si="1"/>
        <v>112338.15752716675</v>
      </c>
      <c r="BV23" s="54">
        <v>2980039.4191389247</v>
      </c>
      <c r="BW23" s="54">
        <v>0</v>
      </c>
      <c r="BX23" s="54">
        <v>-111928.15098245793</v>
      </c>
      <c r="BY23" s="141">
        <f t="shared" si="2"/>
        <v>-111928.15098245793</v>
      </c>
      <c r="BZ23" s="141">
        <f t="shared" si="3"/>
        <v>2868111.2681564665</v>
      </c>
      <c r="CA23" s="54">
        <v>4844783.5252922978</v>
      </c>
      <c r="CB23" s="54"/>
      <c r="CC23" s="54"/>
      <c r="CD23" s="58">
        <v>346178.17402873747</v>
      </c>
      <c r="CE23" s="55">
        <f t="shared" si="4"/>
        <v>5190961.6993210353</v>
      </c>
      <c r="CF23" s="142">
        <f t="shared" si="5"/>
        <v>8171411.1250046687</v>
      </c>
      <c r="CG23" s="143">
        <f t="shared" si="6"/>
        <v>13434559.295136068</v>
      </c>
      <c r="CH23" s="143">
        <f>ponuda2013!BZ23</f>
        <v>13434559.295136064</v>
      </c>
      <c r="CI23" s="62">
        <f t="shared" si="7"/>
        <v>0</v>
      </c>
      <c r="CL23" s="144"/>
      <c r="CM23" s="144"/>
      <c r="CN23" s="144"/>
      <c r="CO23" s="145"/>
      <c r="CP23" s="145"/>
      <c r="CR23" s="144"/>
      <c r="CS23" s="144"/>
    </row>
    <row r="24" spans="1:97" customFormat="1" ht="15" x14ac:dyDescent="0.25">
      <c r="A24" s="139">
        <v>17</v>
      </c>
      <c r="B24" s="64" t="s">
        <v>246</v>
      </c>
      <c r="C24" s="65" t="s">
        <v>310</v>
      </c>
      <c r="D24" s="54">
        <v>5968.43612286809</v>
      </c>
      <c r="E24" s="54">
        <v>839.60442776118566</v>
      </c>
      <c r="F24" s="54">
        <v>729.81692744285692</v>
      </c>
      <c r="G24" s="54">
        <v>4660.0503254694559</v>
      </c>
      <c r="H24" s="54">
        <v>12635.151399440982</v>
      </c>
      <c r="I24" s="54">
        <v>2661.4978153319362</v>
      </c>
      <c r="J24" s="54">
        <v>1224.9272122349646</v>
      </c>
      <c r="K24" s="54">
        <v>1036.6292388355414</v>
      </c>
      <c r="L24" s="54">
        <v>3553.9952461765938</v>
      </c>
      <c r="M24" s="54">
        <v>2014.3575534972854</v>
      </c>
      <c r="N24" s="54">
        <v>2262.6229719003368</v>
      </c>
      <c r="O24" s="54">
        <v>1401.4208943201502</v>
      </c>
      <c r="P24" s="54">
        <v>4713.094148340012</v>
      </c>
      <c r="Q24" s="54">
        <v>1863.2876216835484</v>
      </c>
      <c r="R24" s="54">
        <v>776.43244159805977</v>
      </c>
      <c r="S24" s="54">
        <v>13172.385428346926</v>
      </c>
      <c r="T24" s="54">
        <v>557244.136815932</v>
      </c>
      <c r="U24" s="54">
        <v>167017.2886667671</v>
      </c>
      <c r="V24" s="54">
        <v>85633.283528140993</v>
      </c>
      <c r="W24" s="54">
        <v>18197.630007585612</v>
      </c>
      <c r="X24" s="54">
        <v>36674.750915046454</v>
      </c>
      <c r="Y24" s="54">
        <v>10573.612647092395</v>
      </c>
      <c r="Z24" s="54">
        <v>63730.773226685465</v>
      </c>
      <c r="AA24" s="54">
        <v>36385.647257765377</v>
      </c>
      <c r="AB24" s="54">
        <v>12364.101805264618</v>
      </c>
      <c r="AC24" s="54">
        <v>4066.0120420693565</v>
      </c>
      <c r="AD24" s="54">
        <v>66994.210976387752</v>
      </c>
      <c r="AE24" s="54">
        <v>14814.486245229449</v>
      </c>
      <c r="AF24" s="54">
        <v>110384.61949738183</v>
      </c>
      <c r="AG24" s="54">
        <v>58467.823966775519</v>
      </c>
      <c r="AH24" s="54">
        <v>2229.0056520067237</v>
      </c>
      <c r="AI24" s="54">
        <v>4593.9775824737444</v>
      </c>
      <c r="AJ24" s="54">
        <v>8064.5549448315442</v>
      </c>
      <c r="AK24" s="54">
        <v>9364.4117354129812</v>
      </c>
      <c r="AL24" s="54">
        <v>461.09433197460015</v>
      </c>
      <c r="AM24" s="54">
        <v>35393.570207647841</v>
      </c>
      <c r="AN24" s="54">
        <v>7437.0489344250427</v>
      </c>
      <c r="AO24" s="54">
        <v>10860.887823657455</v>
      </c>
      <c r="AP24" s="54">
        <v>238064.4179723502</v>
      </c>
      <c r="AQ24" s="54">
        <v>182323.24077551844</v>
      </c>
      <c r="AR24" s="54">
        <v>51189.66662172525</v>
      </c>
      <c r="AS24" s="54">
        <v>7605.4505011339215</v>
      </c>
      <c r="AT24" s="54">
        <v>3437.4525276153204</v>
      </c>
      <c r="AU24" s="54">
        <v>5074.8811391164136</v>
      </c>
      <c r="AV24" s="54">
        <v>4670.8291160533845</v>
      </c>
      <c r="AW24" s="54">
        <v>11155.975668050891</v>
      </c>
      <c r="AX24" s="54">
        <v>7085.8796898317305</v>
      </c>
      <c r="AY24" s="54">
        <v>43796.30186497901</v>
      </c>
      <c r="AZ24" s="54">
        <v>10104.386623874432</v>
      </c>
      <c r="BA24" s="54">
        <v>27202.137864551372</v>
      </c>
      <c r="BB24" s="54">
        <v>3054.5301573900656</v>
      </c>
      <c r="BC24" s="54">
        <v>322.96488569838806</v>
      </c>
      <c r="BD24" s="54">
        <v>2128.4689364362525</v>
      </c>
      <c r="BE24" s="54">
        <v>22864.010460449786</v>
      </c>
      <c r="BF24" s="54">
        <v>275159.51015618246</v>
      </c>
      <c r="BG24" s="54">
        <v>32590.333543204291</v>
      </c>
      <c r="BH24" s="54">
        <v>91745.9639598332</v>
      </c>
      <c r="BI24" s="54">
        <v>827.90087863556062</v>
      </c>
      <c r="BJ24" s="54">
        <v>11571.209691503325</v>
      </c>
      <c r="BK24" s="54">
        <v>3942.1785975433781</v>
      </c>
      <c r="BL24" s="54">
        <v>14921.47538370988</v>
      </c>
      <c r="BM24" s="54">
        <v>194031.52408338289</v>
      </c>
      <c r="BN24" s="54">
        <v>3621.7026093936388</v>
      </c>
      <c r="BO24" s="54">
        <v>0</v>
      </c>
      <c r="BP24" s="54">
        <v>0</v>
      </c>
      <c r="BQ24" s="55">
        <f t="shared" si="0"/>
        <v>2628959.0322939656</v>
      </c>
      <c r="BR24" s="54">
        <v>898778.45918110851</v>
      </c>
      <c r="BS24" s="54">
        <v>0</v>
      </c>
      <c r="BT24" s="54">
        <v>0</v>
      </c>
      <c r="BU24" s="140">
        <f t="shared" si="1"/>
        <v>898778.45918110851</v>
      </c>
      <c r="BV24" s="54">
        <v>4654259.7225948917</v>
      </c>
      <c r="BW24" s="54">
        <v>0</v>
      </c>
      <c r="BX24" s="54">
        <v>-42220.921086684146</v>
      </c>
      <c r="BY24" s="141">
        <f t="shared" si="2"/>
        <v>-42220.921086684146</v>
      </c>
      <c r="BZ24" s="141">
        <f t="shared" si="3"/>
        <v>4612038.8015082078</v>
      </c>
      <c r="CA24" s="54">
        <v>2344981.2834046772</v>
      </c>
      <c r="CB24" s="54"/>
      <c r="CC24" s="54"/>
      <c r="CD24" s="58">
        <v>1229287.2236345084</v>
      </c>
      <c r="CE24" s="55">
        <f t="shared" si="4"/>
        <v>3574268.5070391856</v>
      </c>
      <c r="CF24" s="142">
        <f t="shared" si="5"/>
        <v>9085085.7677285019</v>
      </c>
      <c r="CG24" s="143">
        <f t="shared" si="6"/>
        <v>11714044.800022468</v>
      </c>
      <c r="CH24" s="143">
        <f>ponuda2013!BZ24</f>
        <v>11714044.800022468</v>
      </c>
      <c r="CI24" s="62">
        <f t="shared" si="7"/>
        <v>0</v>
      </c>
      <c r="CL24" s="144"/>
      <c r="CM24" s="144"/>
      <c r="CN24" s="144"/>
      <c r="CO24" s="145"/>
      <c r="CP24" s="145"/>
      <c r="CR24" s="144"/>
      <c r="CS24" s="144"/>
    </row>
    <row r="25" spans="1:97" customFormat="1" ht="15" x14ac:dyDescent="0.25">
      <c r="A25" s="139">
        <v>18</v>
      </c>
      <c r="B25" s="64" t="s">
        <v>247</v>
      </c>
      <c r="C25" s="65" t="s">
        <v>311</v>
      </c>
      <c r="D25" s="54">
        <v>12503.25432853615</v>
      </c>
      <c r="E25" s="54">
        <v>903.41191367220028</v>
      </c>
      <c r="F25" s="54">
        <v>508.21567020893576</v>
      </c>
      <c r="G25" s="54">
        <v>23584.90550042468</v>
      </c>
      <c r="H25" s="54">
        <v>12396.750640513888</v>
      </c>
      <c r="I25" s="54">
        <v>3054.9047935830986</v>
      </c>
      <c r="J25" s="54">
        <v>3865.8234923925329</v>
      </c>
      <c r="K25" s="54">
        <v>3273.2748375386113</v>
      </c>
      <c r="L25" s="54">
        <v>1485.2871710717577</v>
      </c>
      <c r="M25" s="54">
        <v>4383.2453302163512</v>
      </c>
      <c r="N25" s="54">
        <v>3339.9838517271569</v>
      </c>
      <c r="O25" s="54">
        <v>986.7918049605878</v>
      </c>
      <c r="P25" s="54">
        <v>5631.4740307012707</v>
      </c>
      <c r="Q25" s="54">
        <v>10121.284199175007</v>
      </c>
      <c r="R25" s="54">
        <v>13082.578794264391</v>
      </c>
      <c r="S25" s="54">
        <v>42074.01701615614</v>
      </c>
      <c r="T25" s="54">
        <v>60320.736653832078</v>
      </c>
      <c r="U25" s="54">
        <v>857285.18674133345</v>
      </c>
      <c r="V25" s="54">
        <v>93228.197553805381</v>
      </c>
      <c r="W25" s="54">
        <v>10069.962519881006</v>
      </c>
      <c r="X25" s="54">
        <v>30202.32958676713</v>
      </c>
      <c r="Y25" s="54">
        <v>9472.5748353481067</v>
      </c>
      <c r="Z25" s="54">
        <v>71312.193624006439</v>
      </c>
      <c r="AA25" s="54">
        <v>179194.12880558198</v>
      </c>
      <c r="AB25" s="54">
        <v>3067.3736905368141</v>
      </c>
      <c r="AC25" s="54">
        <v>14347.811027225573</v>
      </c>
      <c r="AD25" s="54">
        <v>886103.66490661236</v>
      </c>
      <c r="AE25" s="54">
        <v>2226.2187433448203</v>
      </c>
      <c r="AF25" s="54">
        <v>69709.936077734324</v>
      </c>
      <c r="AG25" s="54">
        <v>27114.978768549652</v>
      </c>
      <c r="AH25" s="54">
        <v>18983.472371235621</v>
      </c>
      <c r="AI25" s="54">
        <v>2475.1765012993337</v>
      </c>
      <c r="AJ25" s="54">
        <v>3826.6099193466239</v>
      </c>
      <c r="AK25" s="54">
        <v>21024.171144828288</v>
      </c>
      <c r="AL25" s="54">
        <v>517.94084921563888</v>
      </c>
      <c r="AM25" s="54">
        <v>32521.97493154234</v>
      </c>
      <c r="AN25" s="54">
        <v>61.736909848218147</v>
      </c>
      <c r="AO25" s="54">
        <v>12558.893646510376</v>
      </c>
      <c r="AP25" s="54">
        <v>15.120054301328521</v>
      </c>
      <c r="AQ25" s="54">
        <v>609.03396235463083</v>
      </c>
      <c r="AR25" s="54">
        <v>353.18397443308334</v>
      </c>
      <c r="AS25" s="54">
        <v>2.974656359712105</v>
      </c>
      <c r="AT25" s="54">
        <v>1234.2319774626592</v>
      </c>
      <c r="AU25" s="54">
        <v>200197.45696895852</v>
      </c>
      <c r="AV25" s="54">
        <v>31613.752025405647</v>
      </c>
      <c r="AW25" s="54">
        <v>533.58634684903745</v>
      </c>
      <c r="AX25" s="54">
        <v>1289.7346677840085</v>
      </c>
      <c r="AY25" s="54">
        <v>8488.0583593709907</v>
      </c>
      <c r="AZ25" s="54">
        <v>132.55363654619958</v>
      </c>
      <c r="BA25" s="54">
        <v>281.55370720906342</v>
      </c>
      <c r="BB25" s="54">
        <v>2121.6342792571595</v>
      </c>
      <c r="BC25" s="54">
        <v>181.79324894584349</v>
      </c>
      <c r="BD25" s="54">
        <v>655.71703196814713</v>
      </c>
      <c r="BE25" s="54">
        <v>19017.807045260844</v>
      </c>
      <c r="BF25" s="54">
        <v>1672.9109868256387</v>
      </c>
      <c r="BG25" s="54">
        <v>9570.8056466454764</v>
      </c>
      <c r="BH25" s="54">
        <v>3768.9965354846086</v>
      </c>
      <c r="BI25" s="54">
        <v>649.33031475082089</v>
      </c>
      <c r="BJ25" s="54">
        <v>4143.0931395822554</v>
      </c>
      <c r="BK25" s="54">
        <v>1223.3388965686736</v>
      </c>
      <c r="BL25" s="54">
        <v>3973.1489183741551</v>
      </c>
      <c r="BM25" s="54">
        <v>19291.317300840936</v>
      </c>
      <c r="BN25" s="54">
        <v>5853.8169943728444</v>
      </c>
      <c r="BO25" s="54">
        <v>0</v>
      </c>
      <c r="BP25" s="54">
        <v>0</v>
      </c>
      <c r="BQ25" s="55">
        <f t="shared" si="0"/>
        <v>2863695.4238594407</v>
      </c>
      <c r="BR25" s="54">
        <v>2903275.5189029584</v>
      </c>
      <c r="BS25" s="54">
        <v>0</v>
      </c>
      <c r="BT25" s="54">
        <v>0</v>
      </c>
      <c r="BU25" s="140">
        <f t="shared" si="1"/>
        <v>2903275.5189029584</v>
      </c>
      <c r="BV25" s="54">
        <v>2543108.4595767562</v>
      </c>
      <c r="BW25" s="54">
        <v>0</v>
      </c>
      <c r="BX25" s="54">
        <v>-84709.312531229167</v>
      </c>
      <c r="BY25" s="141">
        <f t="shared" si="2"/>
        <v>-84709.312531229167</v>
      </c>
      <c r="BZ25" s="141">
        <f t="shared" si="3"/>
        <v>2458399.1470455271</v>
      </c>
      <c r="CA25" s="54">
        <v>4677596.0524005173</v>
      </c>
      <c r="CB25" s="54"/>
      <c r="CC25" s="54"/>
      <c r="CD25" s="58">
        <v>329446.68159629684</v>
      </c>
      <c r="CE25" s="55">
        <f t="shared" si="4"/>
        <v>5007042.7339968141</v>
      </c>
      <c r="CF25" s="142">
        <f t="shared" si="5"/>
        <v>10368717.3999453</v>
      </c>
      <c r="CG25" s="143">
        <f t="shared" si="6"/>
        <v>13232412.82380474</v>
      </c>
      <c r="CH25" s="143">
        <f>ponuda2013!BZ25</f>
        <v>13232412.823804736</v>
      </c>
      <c r="CI25" s="62">
        <f t="shared" si="7"/>
        <v>0</v>
      </c>
      <c r="CL25" s="144"/>
      <c r="CM25" s="144"/>
      <c r="CN25" s="144"/>
      <c r="CO25" s="145"/>
      <c r="CP25" s="145"/>
      <c r="CR25" s="144"/>
      <c r="CS25" s="144"/>
    </row>
    <row r="26" spans="1:97" customFormat="1" ht="15" x14ac:dyDescent="0.25">
      <c r="A26" s="139">
        <v>19</v>
      </c>
      <c r="B26" s="64" t="s">
        <v>248</v>
      </c>
      <c r="C26" s="65" t="s">
        <v>312</v>
      </c>
      <c r="D26" s="54">
        <v>108516.81163027321</v>
      </c>
      <c r="E26" s="54">
        <v>4419.9718709710041</v>
      </c>
      <c r="F26" s="54">
        <v>3998.3835493114793</v>
      </c>
      <c r="G26" s="54">
        <v>65359.347478287389</v>
      </c>
      <c r="H26" s="54">
        <v>74463.908329885948</v>
      </c>
      <c r="I26" s="54">
        <v>32476.5140995701</v>
      </c>
      <c r="J26" s="54">
        <v>17995.982713834888</v>
      </c>
      <c r="K26" s="54">
        <v>9348.7409770197282</v>
      </c>
      <c r="L26" s="54">
        <v>12544.54168431104</v>
      </c>
      <c r="M26" s="54">
        <v>16600.626410449579</v>
      </c>
      <c r="N26" s="54">
        <v>9031.7272235968576</v>
      </c>
      <c r="O26" s="54">
        <v>166.87539852685686</v>
      </c>
      <c r="P26" s="54">
        <v>9636.9865445089472</v>
      </c>
      <c r="Q26" s="54">
        <v>36655.330760741504</v>
      </c>
      <c r="R26" s="54">
        <v>7377.6696997867894</v>
      </c>
      <c r="S26" s="54">
        <v>89923.545152695166</v>
      </c>
      <c r="T26" s="54">
        <v>6384.3820313634624</v>
      </c>
      <c r="U26" s="54">
        <v>48186.879968398724</v>
      </c>
      <c r="V26" s="54">
        <v>214967.4878722232</v>
      </c>
      <c r="W26" s="54">
        <v>7894.3096788824041</v>
      </c>
      <c r="X26" s="54">
        <v>149181.82769956143</v>
      </c>
      <c r="Y26" s="54">
        <v>12356.848444601694</v>
      </c>
      <c r="Z26" s="54">
        <v>156320.20371806313</v>
      </c>
      <c r="AA26" s="54">
        <v>51045.091297805098</v>
      </c>
      <c r="AB26" s="54">
        <v>12914.696923154877</v>
      </c>
      <c r="AC26" s="54">
        <v>10356.525161376452</v>
      </c>
      <c r="AD26" s="54">
        <v>704508.4507690724</v>
      </c>
      <c r="AE26" s="54">
        <v>1971.0410562524301</v>
      </c>
      <c r="AF26" s="54">
        <v>93644.588403917354</v>
      </c>
      <c r="AG26" s="54">
        <v>19365.175649445991</v>
      </c>
      <c r="AH26" s="54">
        <v>19724.746290761861</v>
      </c>
      <c r="AI26" s="54">
        <v>78056.162685001531</v>
      </c>
      <c r="AJ26" s="54">
        <v>3447.5896705594023</v>
      </c>
      <c r="AK26" s="54">
        <v>15560.678529407538</v>
      </c>
      <c r="AL26" s="54">
        <v>485.95899115099462</v>
      </c>
      <c r="AM26" s="54">
        <v>20224.497555823149</v>
      </c>
      <c r="AN26" s="54">
        <v>245.56610100546962</v>
      </c>
      <c r="AO26" s="54">
        <v>1582.2479909408839</v>
      </c>
      <c r="AP26" s="54">
        <v>2484.3381141256891</v>
      </c>
      <c r="AQ26" s="54">
        <v>3112.6985821076983</v>
      </c>
      <c r="AR26" s="54">
        <v>162.0920811473521</v>
      </c>
      <c r="AS26" s="54">
        <v>103.27835645677983</v>
      </c>
      <c r="AT26" s="54">
        <v>5210.5415915676849</v>
      </c>
      <c r="AU26" s="54">
        <v>11919.103201517026</v>
      </c>
      <c r="AV26" s="54">
        <v>13492.837390297382</v>
      </c>
      <c r="AW26" s="54">
        <v>14.920296812325679</v>
      </c>
      <c r="AX26" s="54">
        <v>1772.4703662505538</v>
      </c>
      <c r="AY26" s="54">
        <v>4484.5551588230737</v>
      </c>
      <c r="AZ26" s="54">
        <v>2932.3828868110954</v>
      </c>
      <c r="BA26" s="54">
        <v>82.888898298275919</v>
      </c>
      <c r="BB26" s="54">
        <v>5251.2230323425256</v>
      </c>
      <c r="BC26" s="54">
        <v>157.7246168546169</v>
      </c>
      <c r="BD26" s="54">
        <v>225.46454931679074</v>
      </c>
      <c r="BE26" s="54">
        <v>2848.629720863285</v>
      </c>
      <c r="BF26" s="54">
        <v>17199.565431350868</v>
      </c>
      <c r="BG26" s="54">
        <v>4529.5703633542835</v>
      </c>
      <c r="BH26" s="54">
        <v>8626.648701090342</v>
      </c>
      <c r="BI26" s="54">
        <v>7633.2870692661027</v>
      </c>
      <c r="BJ26" s="54">
        <v>4300.7118463471743</v>
      </c>
      <c r="BK26" s="54">
        <v>1043.3331163557068</v>
      </c>
      <c r="BL26" s="54">
        <v>2041.9226858738593</v>
      </c>
      <c r="BM26" s="54">
        <v>3800.1899824499819</v>
      </c>
      <c r="BN26" s="54">
        <v>3563.3938983507028</v>
      </c>
      <c r="BO26" s="54">
        <v>0</v>
      </c>
      <c r="BP26" s="54">
        <v>0</v>
      </c>
      <c r="BQ26" s="55">
        <f t="shared" si="0"/>
        <v>2233935.6919505703</v>
      </c>
      <c r="BR26" s="54">
        <v>26743.931370281443</v>
      </c>
      <c r="BS26" s="54">
        <v>0</v>
      </c>
      <c r="BT26" s="54">
        <v>0</v>
      </c>
      <c r="BU26" s="140">
        <f t="shared" si="1"/>
        <v>26743.931370281443</v>
      </c>
      <c r="BV26" s="54">
        <v>8469944.3379758094</v>
      </c>
      <c r="BW26" s="54">
        <v>0</v>
      </c>
      <c r="BX26" s="54">
        <v>-66559.465027286162</v>
      </c>
      <c r="BY26" s="141">
        <f t="shared" si="2"/>
        <v>-66559.465027286162</v>
      </c>
      <c r="BZ26" s="141">
        <f t="shared" si="3"/>
        <v>8403384.8729485236</v>
      </c>
      <c r="CA26" s="54">
        <v>4173641.2576081073</v>
      </c>
      <c r="CB26" s="54"/>
      <c r="CC26" s="54"/>
      <c r="CD26" s="58">
        <v>1485349.1582866092</v>
      </c>
      <c r="CE26" s="55">
        <f t="shared" si="4"/>
        <v>5658990.415894717</v>
      </c>
      <c r="CF26" s="142">
        <f t="shared" si="5"/>
        <v>14089119.220213521</v>
      </c>
      <c r="CG26" s="143">
        <f t="shared" si="6"/>
        <v>16323054.912164092</v>
      </c>
      <c r="CH26" s="143">
        <f>ponuda2013!BZ26</f>
        <v>16323054.912164092</v>
      </c>
      <c r="CI26" s="62">
        <f t="shared" si="7"/>
        <v>0</v>
      </c>
      <c r="CL26" s="144"/>
      <c r="CM26" s="144"/>
      <c r="CN26" s="144"/>
      <c r="CO26" s="145"/>
      <c r="CP26" s="145"/>
      <c r="CR26" s="144"/>
      <c r="CS26" s="144"/>
    </row>
    <row r="27" spans="1:97" customFormat="1" ht="15" x14ac:dyDescent="0.25">
      <c r="A27" s="139">
        <v>20</v>
      </c>
      <c r="B27" s="64" t="s">
        <v>249</v>
      </c>
      <c r="C27" s="65" t="s">
        <v>313</v>
      </c>
      <c r="D27" s="54">
        <v>9958.46255231756</v>
      </c>
      <c r="E27" s="54">
        <v>2609.5552187867361</v>
      </c>
      <c r="F27" s="54">
        <v>2856.5546548566494</v>
      </c>
      <c r="G27" s="54">
        <v>6009.1082901391219</v>
      </c>
      <c r="H27" s="54">
        <v>8631.0917442555474</v>
      </c>
      <c r="I27" s="54">
        <v>2869.8542749827411</v>
      </c>
      <c r="J27" s="54">
        <v>10467.020092520941</v>
      </c>
      <c r="K27" s="54">
        <v>351.88871242086981</v>
      </c>
      <c r="L27" s="54">
        <v>408.84355920570289</v>
      </c>
      <c r="M27" s="54">
        <v>2402.910630371965</v>
      </c>
      <c r="N27" s="54">
        <v>846.47686129404292</v>
      </c>
      <c r="O27" s="54">
        <v>439.63405037483187</v>
      </c>
      <c r="P27" s="54">
        <v>4022.8819296958936</v>
      </c>
      <c r="Q27" s="54">
        <v>4616.2382264853168</v>
      </c>
      <c r="R27" s="54">
        <v>1255.3454187504251</v>
      </c>
      <c r="S27" s="54">
        <v>11977.208262881302</v>
      </c>
      <c r="T27" s="54">
        <v>1535.043054485838</v>
      </c>
      <c r="U27" s="54">
        <v>13775.904937348556</v>
      </c>
      <c r="V27" s="54">
        <v>13494.976585725402</v>
      </c>
      <c r="W27" s="54">
        <v>142564.37969642345</v>
      </c>
      <c r="X27" s="54">
        <v>20877.179774841683</v>
      </c>
      <c r="Y27" s="54">
        <v>1734.5737143871158</v>
      </c>
      <c r="Z27" s="54">
        <v>14974.870524898266</v>
      </c>
      <c r="AA27" s="54">
        <v>2503.0895914035145</v>
      </c>
      <c r="AB27" s="54">
        <v>965.15393058666166</v>
      </c>
      <c r="AC27" s="54">
        <v>72661.093168365274</v>
      </c>
      <c r="AD27" s="54">
        <v>100206.47702862146</v>
      </c>
      <c r="AE27" s="54">
        <v>244967.38849662061</v>
      </c>
      <c r="AF27" s="54">
        <v>51969.506070138297</v>
      </c>
      <c r="AG27" s="54">
        <v>16723.37022635352</v>
      </c>
      <c r="AH27" s="54">
        <v>175731.84473517354</v>
      </c>
      <c r="AI27" s="54">
        <v>21155.717881672434</v>
      </c>
      <c r="AJ27" s="54">
        <v>118.5690537545661</v>
      </c>
      <c r="AK27" s="54">
        <v>17972.831159656533</v>
      </c>
      <c r="AL27" s="54">
        <v>745.99201927898469</v>
      </c>
      <c r="AM27" s="54">
        <v>1523.0440781949358</v>
      </c>
      <c r="AN27" s="54">
        <v>2981.8481579400705</v>
      </c>
      <c r="AO27" s="54">
        <v>321.49699053767426</v>
      </c>
      <c r="AP27" s="54">
        <v>3266.8492918491133</v>
      </c>
      <c r="AQ27" s="54">
        <v>4733.3639963330697</v>
      </c>
      <c r="AR27" s="54">
        <v>4547.4490227243859</v>
      </c>
      <c r="AS27" s="54">
        <v>1582.9538272559701</v>
      </c>
      <c r="AT27" s="54">
        <v>1559.3480344335946</v>
      </c>
      <c r="AU27" s="54">
        <v>1457.2906816084512</v>
      </c>
      <c r="AV27" s="54">
        <v>115.62180591334473</v>
      </c>
      <c r="AW27" s="54">
        <v>4570.1707363667801</v>
      </c>
      <c r="AX27" s="54">
        <v>355.7212384384693</v>
      </c>
      <c r="AY27" s="54">
        <v>629.70561557768269</v>
      </c>
      <c r="AZ27" s="54">
        <v>19367.873431738313</v>
      </c>
      <c r="BA27" s="54">
        <v>1335.7362787759328</v>
      </c>
      <c r="BB27" s="54">
        <v>34068.056763589302</v>
      </c>
      <c r="BC27" s="54">
        <v>302.71221568703675</v>
      </c>
      <c r="BD27" s="54">
        <v>2077.8080949751311</v>
      </c>
      <c r="BE27" s="54">
        <v>5049.7880913511053</v>
      </c>
      <c r="BF27" s="54">
        <v>34604.422279704122</v>
      </c>
      <c r="BG27" s="54">
        <v>532.75271719992384</v>
      </c>
      <c r="BH27" s="54">
        <v>1312.7828499112254</v>
      </c>
      <c r="BI27" s="54">
        <v>212.30280326305862</v>
      </c>
      <c r="BJ27" s="54">
        <v>1091.9521366012236</v>
      </c>
      <c r="BK27" s="54">
        <v>1029.0939908355811</v>
      </c>
      <c r="BL27" s="54">
        <v>602.46970551738161</v>
      </c>
      <c r="BM27" s="54">
        <v>0.14143398136872914</v>
      </c>
      <c r="BN27" s="54">
        <v>4135.6265267092231</v>
      </c>
      <c r="BO27" s="54">
        <v>0</v>
      </c>
      <c r="BP27" s="54">
        <v>0</v>
      </c>
      <c r="BQ27" s="55">
        <f t="shared" si="0"/>
        <v>1117769.4189260888</v>
      </c>
      <c r="BR27" s="54">
        <v>3155578.0328987986</v>
      </c>
      <c r="BS27" s="54">
        <v>0</v>
      </c>
      <c r="BT27" s="54">
        <v>0</v>
      </c>
      <c r="BU27" s="140">
        <f t="shared" si="1"/>
        <v>3155578.0328987986</v>
      </c>
      <c r="BV27" s="54">
        <v>5097553.4205009732</v>
      </c>
      <c r="BW27" s="54">
        <v>0</v>
      </c>
      <c r="BX27" s="54">
        <v>-12811.09372751664</v>
      </c>
      <c r="BY27" s="141">
        <f t="shared" si="2"/>
        <v>-12811.09372751664</v>
      </c>
      <c r="BZ27" s="141">
        <f t="shared" si="3"/>
        <v>5084742.3267734563</v>
      </c>
      <c r="CA27" s="54">
        <v>963837.66819625313</v>
      </c>
      <c r="CB27" s="54"/>
      <c r="CC27" s="54"/>
      <c r="CD27" s="58">
        <v>18103.088407321942</v>
      </c>
      <c r="CE27" s="55">
        <f t="shared" si="4"/>
        <v>981940.75660357508</v>
      </c>
      <c r="CF27" s="142">
        <f t="shared" si="5"/>
        <v>9222261.1162758302</v>
      </c>
      <c r="CG27" s="143">
        <f t="shared" si="6"/>
        <v>10340030.535201918</v>
      </c>
      <c r="CH27" s="143">
        <f>ponuda2013!BZ27</f>
        <v>10340030.535201918</v>
      </c>
      <c r="CI27" s="62">
        <f t="shared" si="7"/>
        <v>0</v>
      </c>
      <c r="CL27" s="144"/>
      <c r="CM27" s="144"/>
      <c r="CN27" s="144"/>
      <c r="CO27" s="145"/>
      <c r="CP27" s="145"/>
      <c r="CR27" s="144"/>
      <c r="CS27" s="144"/>
    </row>
    <row r="28" spans="1:97" customFormat="1" ht="15" x14ac:dyDescent="0.25">
      <c r="A28" s="139">
        <v>21</v>
      </c>
      <c r="B28" s="64" t="s">
        <v>250</v>
      </c>
      <c r="C28" s="65" t="s">
        <v>314</v>
      </c>
      <c r="D28" s="54">
        <v>550.90015613193498</v>
      </c>
      <c r="E28" s="54">
        <v>0.10774057915753811</v>
      </c>
      <c r="F28" s="54">
        <v>583.50436838092196</v>
      </c>
      <c r="G28" s="54">
        <v>7744.5694602014391</v>
      </c>
      <c r="H28" s="54">
        <v>2241.9023621330525</v>
      </c>
      <c r="I28" s="54">
        <v>824.17134085125508</v>
      </c>
      <c r="J28" s="54">
        <v>124.64594386282991</v>
      </c>
      <c r="K28" s="54">
        <v>658.03749255794821</v>
      </c>
      <c r="L28" s="54">
        <v>138.30439870544637</v>
      </c>
      <c r="M28" s="54">
        <v>28.206826150547069</v>
      </c>
      <c r="N28" s="54">
        <v>148.40862011253415</v>
      </c>
      <c r="O28" s="54">
        <v>449.39961413480938</v>
      </c>
      <c r="P28" s="54">
        <v>1338.7773430456516</v>
      </c>
      <c r="Q28" s="54">
        <v>1678.8980028833384</v>
      </c>
      <c r="R28" s="54">
        <v>514.46823355384754</v>
      </c>
      <c r="S28" s="54">
        <v>2583.2701449979786</v>
      </c>
      <c r="T28" s="54">
        <v>1142.3034046175817</v>
      </c>
      <c r="U28" s="54">
        <v>1275.5839859687901</v>
      </c>
      <c r="V28" s="54">
        <v>2804.3394759337821</v>
      </c>
      <c r="W28" s="54">
        <v>348.40244123972104</v>
      </c>
      <c r="X28" s="54">
        <v>311060.99428871588</v>
      </c>
      <c r="Y28" s="54">
        <v>250.41825587280232</v>
      </c>
      <c r="Z28" s="54">
        <v>93764.198964204421</v>
      </c>
      <c r="AA28" s="54">
        <v>242.19858489296016</v>
      </c>
      <c r="AB28" s="54">
        <v>174.93946642174873</v>
      </c>
      <c r="AC28" s="54">
        <v>1453.2139036564713</v>
      </c>
      <c r="AD28" s="54">
        <v>1399.8583194774442</v>
      </c>
      <c r="AE28" s="54">
        <v>8181.3559646144395</v>
      </c>
      <c r="AF28" s="54">
        <v>38913.628702137095</v>
      </c>
      <c r="AG28" s="54">
        <v>2839.0636499669308</v>
      </c>
      <c r="AH28" s="54">
        <v>19166.005836231747</v>
      </c>
      <c r="AI28" s="54">
        <v>60866.870648772318</v>
      </c>
      <c r="AJ28" s="54">
        <v>76672.67710351375</v>
      </c>
      <c r="AK28" s="54">
        <v>7578.4785377535491</v>
      </c>
      <c r="AL28" s="54">
        <v>9.6835166970886259</v>
      </c>
      <c r="AM28" s="54">
        <v>615.74498410355204</v>
      </c>
      <c r="AN28" s="54">
        <v>27.870695294648733</v>
      </c>
      <c r="AO28" s="54">
        <v>11.673757086388573</v>
      </c>
      <c r="AP28" s="54">
        <v>802.25976220853124</v>
      </c>
      <c r="AQ28" s="54">
        <v>1458.3527329259564</v>
      </c>
      <c r="AR28" s="54">
        <v>330.2634791239123</v>
      </c>
      <c r="AS28" s="54">
        <v>0</v>
      </c>
      <c r="AT28" s="54">
        <v>0</v>
      </c>
      <c r="AU28" s="54">
        <v>46.697929592637792</v>
      </c>
      <c r="AV28" s="54">
        <v>0</v>
      </c>
      <c r="AW28" s="54">
        <v>1537.5848202102156</v>
      </c>
      <c r="AX28" s="54">
        <v>1285.1652112870956</v>
      </c>
      <c r="AY28" s="54">
        <v>344.66918735056635</v>
      </c>
      <c r="AZ28" s="54">
        <v>24.731309302897294</v>
      </c>
      <c r="BA28" s="54">
        <v>22.722481300373449</v>
      </c>
      <c r="BB28" s="54">
        <v>784.26880846225845</v>
      </c>
      <c r="BC28" s="54">
        <v>24.052493456004914</v>
      </c>
      <c r="BD28" s="54">
        <v>236.4647970834468</v>
      </c>
      <c r="BE28" s="54">
        <v>53.565993734052213</v>
      </c>
      <c r="BF28" s="54">
        <v>608997.32194174686</v>
      </c>
      <c r="BG28" s="54">
        <v>71.98302816718423</v>
      </c>
      <c r="BH28" s="54">
        <v>1154.4262932427835</v>
      </c>
      <c r="BI28" s="54">
        <v>181.01343791503834</v>
      </c>
      <c r="BJ28" s="54">
        <v>1812.8710943345241</v>
      </c>
      <c r="BK28" s="54">
        <v>9385.8885728458281</v>
      </c>
      <c r="BL28" s="54">
        <v>482.05863750383145</v>
      </c>
      <c r="BM28" s="54">
        <v>95.934832237297513</v>
      </c>
      <c r="BN28" s="54">
        <v>2604.9207899684907</v>
      </c>
      <c r="BO28" s="54">
        <v>0</v>
      </c>
      <c r="BP28" s="54">
        <v>0</v>
      </c>
      <c r="BQ28" s="55">
        <f t="shared" si="0"/>
        <v>1280144.2941694555</v>
      </c>
      <c r="BR28" s="54">
        <v>188921.11914496057</v>
      </c>
      <c r="BS28" s="54">
        <v>0</v>
      </c>
      <c r="BT28" s="54">
        <v>0</v>
      </c>
      <c r="BU28" s="140">
        <f t="shared" si="1"/>
        <v>188921.11914496057</v>
      </c>
      <c r="BV28" s="54">
        <v>2207167.7990361606</v>
      </c>
      <c r="BW28" s="54">
        <v>0</v>
      </c>
      <c r="BX28" s="54">
        <v>-100871.90280797225</v>
      </c>
      <c r="BY28" s="141">
        <f t="shared" si="2"/>
        <v>-100871.90280797225</v>
      </c>
      <c r="BZ28" s="141">
        <f t="shared" si="3"/>
        <v>2106295.8962281882</v>
      </c>
      <c r="CA28" s="54">
        <v>1479103.0824985763</v>
      </c>
      <c r="CB28" s="54"/>
      <c r="CC28" s="54"/>
      <c r="CD28" s="58">
        <v>182321.68146062407</v>
      </c>
      <c r="CE28" s="55">
        <f t="shared" si="4"/>
        <v>1661424.7639592004</v>
      </c>
      <c r="CF28" s="142">
        <f t="shared" si="5"/>
        <v>3956641.7793323495</v>
      </c>
      <c r="CG28" s="143">
        <f t="shared" si="6"/>
        <v>5236786.0735018048</v>
      </c>
      <c r="CH28" s="143">
        <f>ponuda2013!BZ28</f>
        <v>5236786.0735018048</v>
      </c>
      <c r="CI28" s="62">
        <f t="shared" si="7"/>
        <v>0</v>
      </c>
      <c r="CL28" s="144"/>
      <c r="CM28" s="144"/>
      <c r="CN28" s="144"/>
      <c r="CO28" s="145"/>
      <c r="CP28" s="145"/>
      <c r="CR28" s="144"/>
      <c r="CS28" s="144"/>
    </row>
    <row r="29" spans="1:97" customFormat="1" ht="15" x14ac:dyDescent="0.25">
      <c r="A29" s="139">
        <v>22</v>
      </c>
      <c r="B29" s="64" t="s">
        <v>251</v>
      </c>
      <c r="C29" s="65" t="s">
        <v>353</v>
      </c>
      <c r="D29" s="54">
        <v>5552.3328760031209</v>
      </c>
      <c r="E29" s="54">
        <v>1564.3191918998953</v>
      </c>
      <c r="F29" s="54">
        <v>778.75753596258426</v>
      </c>
      <c r="G29" s="54">
        <v>1700.6230972459118</v>
      </c>
      <c r="H29" s="54">
        <v>16378.774944901597</v>
      </c>
      <c r="I29" s="54">
        <v>19371.112932627108</v>
      </c>
      <c r="J29" s="54">
        <v>7389.4310393381948</v>
      </c>
      <c r="K29" s="54">
        <v>1319.1690341594117</v>
      </c>
      <c r="L29" s="54">
        <v>20473.012938071177</v>
      </c>
      <c r="M29" s="54">
        <v>2371.9050781390156</v>
      </c>
      <c r="N29" s="54">
        <v>2005.6265730019893</v>
      </c>
      <c r="O29" s="54">
        <v>10856.727355586791</v>
      </c>
      <c r="P29" s="54">
        <v>4373.6137467443959</v>
      </c>
      <c r="Q29" s="54">
        <v>6468.4948790875296</v>
      </c>
      <c r="R29" s="54">
        <v>1805.4375340130694</v>
      </c>
      <c r="S29" s="54">
        <v>11769.890902267363</v>
      </c>
      <c r="T29" s="54">
        <v>2960.3357265156833</v>
      </c>
      <c r="U29" s="54">
        <v>9969.2487235965418</v>
      </c>
      <c r="V29" s="54">
        <v>6715.8644861565526</v>
      </c>
      <c r="W29" s="54">
        <v>1016.4870101908216</v>
      </c>
      <c r="X29" s="54">
        <v>1563.0062708380483</v>
      </c>
      <c r="Y29" s="54">
        <v>157664.20313026229</v>
      </c>
      <c r="Z29" s="54">
        <v>7853.1225147651194</v>
      </c>
      <c r="AA29" s="54">
        <v>8479.7560353167391</v>
      </c>
      <c r="AB29" s="54">
        <v>1695.2659506277</v>
      </c>
      <c r="AC29" s="54">
        <v>19247.208116780686</v>
      </c>
      <c r="AD29" s="54">
        <v>47819.068318345337</v>
      </c>
      <c r="AE29" s="54">
        <v>22371.763250485135</v>
      </c>
      <c r="AF29" s="54">
        <v>289754.02694731107</v>
      </c>
      <c r="AG29" s="54">
        <v>297712.26267832256</v>
      </c>
      <c r="AH29" s="54">
        <v>14674.991514778001</v>
      </c>
      <c r="AI29" s="54">
        <v>27971.642930665708</v>
      </c>
      <c r="AJ29" s="54">
        <v>2201.9753891708588</v>
      </c>
      <c r="AK29" s="54">
        <v>18848.581060222576</v>
      </c>
      <c r="AL29" s="54">
        <v>3152.2408385917029</v>
      </c>
      <c r="AM29" s="54">
        <v>50986.688894836981</v>
      </c>
      <c r="AN29" s="54">
        <v>1537.814280139263</v>
      </c>
      <c r="AO29" s="54">
        <v>4325.4460974515059</v>
      </c>
      <c r="AP29" s="54">
        <v>32742.740768457992</v>
      </c>
      <c r="AQ29" s="54">
        <v>33858.611236017445</v>
      </c>
      <c r="AR29" s="54">
        <v>86658.103225295461</v>
      </c>
      <c r="AS29" s="54">
        <v>27264.08281231028</v>
      </c>
      <c r="AT29" s="54">
        <v>6227.8286885880298</v>
      </c>
      <c r="AU29" s="54">
        <v>10873.48975393579</v>
      </c>
      <c r="AV29" s="54">
        <v>12007.067136466487</v>
      </c>
      <c r="AW29" s="54">
        <v>41975.119590457078</v>
      </c>
      <c r="AX29" s="54">
        <v>29863.30479544654</v>
      </c>
      <c r="AY29" s="54">
        <v>8504.9949111863752</v>
      </c>
      <c r="AZ29" s="54">
        <v>55259.778224970767</v>
      </c>
      <c r="BA29" s="54">
        <v>11900.331439755744</v>
      </c>
      <c r="BB29" s="54">
        <v>5087.9985247611785</v>
      </c>
      <c r="BC29" s="54">
        <v>1760.1489687512012</v>
      </c>
      <c r="BD29" s="54">
        <v>7033.8634125709568</v>
      </c>
      <c r="BE29" s="54">
        <v>28917.460534276863</v>
      </c>
      <c r="BF29" s="54">
        <v>364379.76065480168</v>
      </c>
      <c r="BG29" s="54">
        <v>221195.79838223659</v>
      </c>
      <c r="BH29" s="54">
        <v>1542900.3353718757</v>
      </c>
      <c r="BI29" s="54">
        <v>21984.457048497392</v>
      </c>
      <c r="BJ29" s="54">
        <v>41504.666082161093</v>
      </c>
      <c r="BK29" s="54">
        <v>47073.043360197873</v>
      </c>
      <c r="BL29" s="54">
        <v>29632.669182293674</v>
      </c>
      <c r="BM29" s="54">
        <v>5250.4507371531863</v>
      </c>
      <c r="BN29" s="54">
        <v>17695.848402833228</v>
      </c>
      <c r="BO29" s="54">
        <v>0</v>
      </c>
      <c r="BP29" s="54">
        <v>0</v>
      </c>
      <c r="BQ29" s="55">
        <f t="shared" si="0"/>
        <v>3804252.1830697181</v>
      </c>
      <c r="BR29" s="54">
        <v>3400880.2000204981</v>
      </c>
      <c r="BS29" s="54">
        <v>0</v>
      </c>
      <c r="BT29" s="54">
        <v>0</v>
      </c>
      <c r="BU29" s="140">
        <f t="shared" si="1"/>
        <v>3400880.2000204981</v>
      </c>
      <c r="BV29" s="54">
        <v>1359402.6515852294</v>
      </c>
      <c r="BW29" s="54">
        <v>0</v>
      </c>
      <c r="BX29" s="54">
        <v>-82021.825070752777</v>
      </c>
      <c r="BY29" s="141">
        <f t="shared" si="2"/>
        <v>-82021.825070752777</v>
      </c>
      <c r="BZ29" s="141">
        <f t="shared" si="3"/>
        <v>1277380.8265144767</v>
      </c>
      <c r="CA29" s="54">
        <v>2644657.3908202033</v>
      </c>
      <c r="CB29" s="54"/>
      <c r="CC29" s="54"/>
      <c r="CD29" s="58">
        <v>257627.97336022975</v>
      </c>
      <c r="CE29" s="55">
        <f t="shared" si="4"/>
        <v>2902285.3641804331</v>
      </c>
      <c r="CF29" s="142">
        <f t="shared" si="5"/>
        <v>7580546.3907154072</v>
      </c>
      <c r="CG29" s="143">
        <f t="shared" si="6"/>
        <v>11384798.573785126</v>
      </c>
      <c r="CH29" s="143">
        <f>ponuda2013!BZ29</f>
        <v>11384798.573785122</v>
      </c>
      <c r="CI29" s="62">
        <f t="shared" si="7"/>
        <v>0</v>
      </c>
      <c r="CL29" s="144"/>
      <c r="CM29" s="144"/>
      <c r="CN29" s="144"/>
      <c r="CO29" s="145"/>
      <c r="CP29" s="145"/>
      <c r="CR29" s="144"/>
      <c r="CS29" s="144"/>
    </row>
    <row r="30" spans="1:97" customFormat="1" ht="15" x14ac:dyDescent="0.25">
      <c r="A30" s="139">
        <v>23</v>
      </c>
      <c r="B30" s="64" t="s">
        <v>252</v>
      </c>
      <c r="C30" s="65" t="s">
        <v>315</v>
      </c>
      <c r="D30" s="54">
        <v>176793.18722757552</v>
      </c>
      <c r="E30" s="54">
        <v>1086.141591424391</v>
      </c>
      <c r="F30" s="54">
        <v>4804.959892190509</v>
      </c>
      <c r="G30" s="54">
        <v>15282.113076243482</v>
      </c>
      <c r="H30" s="54">
        <v>56673.709245598773</v>
      </c>
      <c r="I30" s="54">
        <v>16.682331571009115</v>
      </c>
      <c r="J30" s="54">
        <v>4227.313637638058</v>
      </c>
      <c r="K30" s="54">
        <v>4414.0513912311726</v>
      </c>
      <c r="L30" s="54">
        <v>4235.7773018303296</v>
      </c>
      <c r="M30" s="54">
        <v>30635.624679931305</v>
      </c>
      <c r="N30" s="54">
        <v>5516.0741742471646</v>
      </c>
      <c r="O30" s="54">
        <v>4886.9926406459399</v>
      </c>
      <c r="P30" s="54">
        <v>3024.3209430434463</v>
      </c>
      <c r="Q30" s="54">
        <v>8680.3089446552603</v>
      </c>
      <c r="R30" s="54">
        <v>3162.5204455078324</v>
      </c>
      <c r="S30" s="54">
        <v>18100.267369795074</v>
      </c>
      <c r="T30" s="54">
        <v>3925.1521764870577</v>
      </c>
      <c r="U30" s="54">
        <v>4910.8684887893296</v>
      </c>
      <c r="V30" s="54">
        <v>21882.392531782498</v>
      </c>
      <c r="W30" s="54">
        <v>1685.3282614454336</v>
      </c>
      <c r="X30" s="54">
        <v>3842.0617353891976</v>
      </c>
      <c r="Y30" s="54">
        <v>3029.3168351203667</v>
      </c>
      <c r="Z30" s="54">
        <v>48656.534960930294</v>
      </c>
      <c r="AA30" s="54">
        <v>75914.880140980764</v>
      </c>
      <c r="AB30" s="54">
        <v>2425.896831006201</v>
      </c>
      <c r="AC30" s="54">
        <v>22221.748170828665</v>
      </c>
      <c r="AD30" s="54">
        <v>76893.137430509261</v>
      </c>
      <c r="AE30" s="54">
        <v>111.59297929965048</v>
      </c>
      <c r="AF30" s="54">
        <v>45862.529224566832</v>
      </c>
      <c r="AG30" s="54">
        <v>177724.05663504783</v>
      </c>
      <c r="AH30" s="54">
        <v>108388.00100994497</v>
      </c>
      <c r="AI30" s="54">
        <v>9020.1305600029627</v>
      </c>
      <c r="AJ30" s="54">
        <v>48921.055567925898</v>
      </c>
      <c r="AK30" s="54">
        <v>106293.90177318394</v>
      </c>
      <c r="AL30" s="54">
        <v>2217.0674810738396</v>
      </c>
      <c r="AM30" s="54">
        <v>58458.775808127459</v>
      </c>
      <c r="AN30" s="54">
        <v>3494.9983562848752</v>
      </c>
      <c r="AO30" s="54">
        <v>24759.578461623842</v>
      </c>
      <c r="AP30" s="54">
        <v>147569.24626239113</v>
      </c>
      <c r="AQ30" s="54">
        <v>3214.6719349122313</v>
      </c>
      <c r="AR30" s="54">
        <v>23541.603156311045</v>
      </c>
      <c r="AS30" s="54">
        <v>576.23117884117971</v>
      </c>
      <c r="AT30" s="54">
        <v>225.62541673731366</v>
      </c>
      <c r="AU30" s="54">
        <v>10479.768382184206</v>
      </c>
      <c r="AV30" s="54">
        <v>3351.2386999468868</v>
      </c>
      <c r="AW30" s="54">
        <v>14531.001619425146</v>
      </c>
      <c r="AX30" s="54">
        <v>1483.1225346781298</v>
      </c>
      <c r="AY30" s="54">
        <v>27272.064150765353</v>
      </c>
      <c r="AZ30" s="54">
        <v>577.34636037467351</v>
      </c>
      <c r="BA30" s="54">
        <v>1080.1979323752205</v>
      </c>
      <c r="BB30" s="54">
        <v>6251.5270200015284</v>
      </c>
      <c r="BC30" s="54">
        <v>95.283999378487508</v>
      </c>
      <c r="BD30" s="54">
        <v>552.07581290237022</v>
      </c>
      <c r="BE30" s="54">
        <v>4234.1096564593654</v>
      </c>
      <c r="BF30" s="54">
        <v>85552.929790362148</v>
      </c>
      <c r="BG30" s="54">
        <v>6117.3659927093659</v>
      </c>
      <c r="BH30" s="54">
        <v>128955.95288541984</v>
      </c>
      <c r="BI30" s="54">
        <v>4063.8265204741679</v>
      </c>
      <c r="BJ30" s="54">
        <v>9452.5151614162769</v>
      </c>
      <c r="BK30" s="54">
        <v>5603.524235381793</v>
      </c>
      <c r="BL30" s="54">
        <v>10296.489098454484</v>
      </c>
      <c r="BM30" s="54">
        <v>1513.2384961176199</v>
      </c>
      <c r="BN30" s="54">
        <v>16880.243598126217</v>
      </c>
      <c r="BO30" s="54">
        <v>0</v>
      </c>
      <c r="BP30" s="54">
        <v>0</v>
      </c>
      <c r="BQ30" s="55">
        <f t="shared" si="0"/>
        <v>1705650.2502096256</v>
      </c>
      <c r="BR30" s="54">
        <v>29560.521596028007</v>
      </c>
      <c r="BS30" s="54">
        <v>0</v>
      </c>
      <c r="BT30" s="54">
        <v>0</v>
      </c>
      <c r="BU30" s="140">
        <f t="shared" si="1"/>
        <v>29560.521596028007</v>
      </c>
      <c r="BV30" s="54">
        <v>1844057.3524343532</v>
      </c>
      <c r="BW30" s="54">
        <v>0</v>
      </c>
      <c r="BX30" s="54">
        <v>0</v>
      </c>
      <c r="BY30" s="141">
        <f t="shared" si="2"/>
        <v>0</v>
      </c>
      <c r="BZ30" s="141">
        <f t="shared" si="3"/>
        <v>1844057.3524343532</v>
      </c>
      <c r="CA30" s="54">
        <v>0</v>
      </c>
      <c r="CB30" s="54"/>
      <c r="CC30" s="54"/>
      <c r="CD30" s="58">
        <v>696214.10148998257</v>
      </c>
      <c r="CE30" s="55">
        <f t="shared" si="4"/>
        <v>696214.10148998257</v>
      </c>
      <c r="CF30" s="142">
        <f t="shared" si="5"/>
        <v>2569831.9755203635</v>
      </c>
      <c r="CG30" s="143">
        <f t="shared" si="6"/>
        <v>4275482.2257299889</v>
      </c>
      <c r="CH30" s="143">
        <f>ponuda2013!BZ30</f>
        <v>4275482.2257299898</v>
      </c>
      <c r="CI30" s="62">
        <f t="shared" si="7"/>
        <v>0</v>
      </c>
      <c r="CL30" s="144"/>
      <c r="CM30" s="144"/>
      <c r="CN30" s="144"/>
      <c r="CO30" s="145"/>
      <c r="CP30" s="145"/>
      <c r="CR30" s="144"/>
      <c r="CS30" s="144"/>
    </row>
    <row r="31" spans="1:97" customFormat="1" ht="15" x14ac:dyDescent="0.25">
      <c r="A31" s="139">
        <v>24</v>
      </c>
      <c r="B31" s="64" t="s">
        <v>253</v>
      </c>
      <c r="C31" s="65" t="s">
        <v>316</v>
      </c>
      <c r="D31" s="54">
        <v>245628.58275409462</v>
      </c>
      <c r="E31" s="54">
        <v>27998.455816377751</v>
      </c>
      <c r="F31" s="54">
        <v>18022.446883849454</v>
      </c>
      <c r="G31" s="54">
        <v>116864.65098799243</v>
      </c>
      <c r="H31" s="54">
        <v>1050622.9709961766</v>
      </c>
      <c r="I31" s="54">
        <v>290843.24384127057</v>
      </c>
      <c r="J31" s="54">
        <v>185912.79915467952</v>
      </c>
      <c r="K31" s="54">
        <v>181429.2144597405</v>
      </c>
      <c r="L31" s="54">
        <v>86567.567189697889</v>
      </c>
      <c r="M31" s="54">
        <v>169142.73504407136</v>
      </c>
      <c r="N31" s="54">
        <v>538942.41640737164</v>
      </c>
      <c r="O31" s="54">
        <v>150175.22166394335</v>
      </c>
      <c r="P31" s="54">
        <v>178759.98246698175</v>
      </c>
      <c r="Q31" s="54">
        <v>584817.261533048</v>
      </c>
      <c r="R31" s="54">
        <v>277979.24752537877</v>
      </c>
      <c r="S31" s="54">
        <v>444296.85250907391</v>
      </c>
      <c r="T31" s="54">
        <v>128939.3685794679</v>
      </c>
      <c r="U31" s="54">
        <v>213915.85946643163</v>
      </c>
      <c r="V31" s="54">
        <v>315136.67575414211</v>
      </c>
      <c r="W31" s="54">
        <v>61888.789387663011</v>
      </c>
      <c r="X31" s="54">
        <v>116514.35103653795</v>
      </c>
      <c r="Y31" s="54">
        <v>110114.61906602788</v>
      </c>
      <c r="Z31" s="54">
        <v>196566.72980058609</v>
      </c>
      <c r="AA31" s="54">
        <v>7961832.3775442299</v>
      </c>
      <c r="AB31" s="54">
        <v>289070.55513293826</v>
      </c>
      <c r="AC31" s="54">
        <v>121177.41984676782</v>
      </c>
      <c r="AD31" s="54">
        <v>376960.44055272121</v>
      </c>
      <c r="AE31" s="54">
        <v>117444.26714429249</v>
      </c>
      <c r="AF31" s="54">
        <v>729114.90676233289</v>
      </c>
      <c r="AG31" s="54">
        <v>484113.88319122401</v>
      </c>
      <c r="AH31" s="54">
        <v>157607.79681623966</v>
      </c>
      <c r="AI31" s="54">
        <v>180055.38879316708</v>
      </c>
      <c r="AJ31" s="54">
        <v>1207.4538855601893</v>
      </c>
      <c r="AK31" s="54">
        <v>523137.6570341094</v>
      </c>
      <c r="AL31" s="54">
        <v>21864.871829089225</v>
      </c>
      <c r="AM31" s="54">
        <v>899645.11336922552</v>
      </c>
      <c r="AN31" s="54">
        <v>20017.628459783671</v>
      </c>
      <c r="AO31" s="54">
        <v>59485.323575740927</v>
      </c>
      <c r="AP31" s="54">
        <v>371566.19665520545</v>
      </c>
      <c r="AQ31" s="54">
        <v>92096.39666173661</v>
      </c>
      <c r="AR31" s="54">
        <v>193721.11836176235</v>
      </c>
      <c r="AS31" s="54">
        <v>76556.505666844372</v>
      </c>
      <c r="AT31" s="54">
        <v>58654.362710479836</v>
      </c>
      <c r="AU31" s="54">
        <v>117721.36375005815</v>
      </c>
      <c r="AV31" s="54">
        <v>12184.017618146583</v>
      </c>
      <c r="AW31" s="54">
        <v>85883.007134390034</v>
      </c>
      <c r="AX31" s="54">
        <v>96373.542919134285</v>
      </c>
      <c r="AY31" s="54">
        <v>46883.434067591363</v>
      </c>
      <c r="AZ31" s="54">
        <v>25594.531509555003</v>
      </c>
      <c r="BA31" s="54">
        <v>42591.369785443771</v>
      </c>
      <c r="BB31" s="54">
        <v>9239.5226300056202</v>
      </c>
      <c r="BC31" s="54">
        <v>27650.267009012801</v>
      </c>
      <c r="BD31" s="54">
        <v>35088.76242896093</v>
      </c>
      <c r="BE31" s="54">
        <v>37205.448289792614</v>
      </c>
      <c r="BF31" s="54">
        <v>1096453.102186006</v>
      </c>
      <c r="BG31" s="54">
        <v>371848.67433266825</v>
      </c>
      <c r="BH31" s="54">
        <v>267861.09894850827</v>
      </c>
      <c r="BI31" s="54">
        <v>177437.3370526045</v>
      </c>
      <c r="BJ31" s="54">
        <v>137817.54937532087</v>
      </c>
      <c r="BK31" s="54">
        <v>129396.493875015</v>
      </c>
      <c r="BL31" s="54">
        <v>113579.44227396595</v>
      </c>
      <c r="BM31" s="54">
        <v>4144.746790874141</v>
      </c>
      <c r="BN31" s="54">
        <v>74775.746868922448</v>
      </c>
      <c r="BO31" s="54">
        <v>4377.4617449130737</v>
      </c>
      <c r="BP31" s="54">
        <v>0</v>
      </c>
      <c r="BQ31" s="55">
        <f t="shared" si="0"/>
        <v>21340516.626908954</v>
      </c>
      <c r="BR31" s="54">
        <v>10622298.04092345</v>
      </c>
      <c r="BS31" s="54">
        <v>0</v>
      </c>
      <c r="BT31" s="54">
        <v>0</v>
      </c>
      <c r="BU31" s="140">
        <f t="shared" si="1"/>
        <v>10622298.04092345</v>
      </c>
      <c r="BV31" s="54">
        <v>0</v>
      </c>
      <c r="BW31" s="54">
        <v>0</v>
      </c>
      <c r="BX31" s="54">
        <v>0</v>
      </c>
      <c r="BY31" s="141">
        <f t="shared" si="2"/>
        <v>0</v>
      </c>
      <c r="BZ31" s="141">
        <f t="shared" si="3"/>
        <v>0</v>
      </c>
      <c r="CA31" s="54">
        <v>1262991.5554403942</v>
      </c>
      <c r="CB31" s="54"/>
      <c r="CC31" s="54"/>
      <c r="CD31" s="58">
        <v>20103.074961701557</v>
      </c>
      <c r="CE31" s="55">
        <f t="shared" si="4"/>
        <v>1283094.6304020958</v>
      </c>
      <c r="CF31" s="142">
        <f t="shared" si="5"/>
        <v>11905392.671325546</v>
      </c>
      <c r="CG31" s="143">
        <f t="shared" si="6"/>
        <v>33245909.2982345</v>
      </c>
      <c r="CH31" s="143">
        <f>ponuda2013!BZ31</f>
        <v>33245909.2982345</v>
      </c>
      <c r="CI31" s="62">
        <f t="shared" si="7"/>
        <v>0</v>
      </c>
      <c r="CL31" s="144"/>
      <c r="CM31" s="144"/>
      <c r="CN31" s="144"/>
      <c r="CO31" s="145"/>
      <c r="CP31" s="145"/>
      <c r="CR31" s="144"/>
      <c r="CS31" s="144"/>
    </row>
    <row r="32" spans="1:97" customFormat="1" ht="15" x14ac:dyDescent="0.25">
      <c r="A32" s="139">
        <v>25</v>
      </c>
      <c r="B32" s="64" t="s">
        <v>254</v>
      </c>
      <c r="C32" s="65" t="s">
        <v>317</v>
      </c>
      <c r="D32" s="54">
        <v>8656.572132924839</v>
      </c>
      <c r="E32" s="54">
        <v>2451.9777104487848</v>
      </c>
      <c r="F32" s="54">
        <v>344.04017165215424</v>
      </c>
      <c r="G32" s="54">
        <v>1046.3097667217221</v>
      </c>
      <c r="H32" s="54">
        <v>89786.145655869768</v>
      </c>
      <c r="I32" s="54">
        <v>2668.4758934895594</v>
      </c>
      <c r="J32" s="54">
        <v>655.88208357509257</v>
      </c>
      <c r="K32" s="54">
        <v>927.69835492847631</v>
      </c>
      <c r="L32" s="54">
        <v>403.94822939576471</v>
      </c>
      <c r="M32" s="54">
        <v>4144.6283026379569</v>
      </c>
      <c r="N32" s="54">
        <v>440.44265384693364</v>
      </c>
      <c r="O32" s="54">
        <v>4035.2775255204137</v>
      </c>
      <c r="P32" s="54">
        <v>481.32045083241479</v>
      </c>
      <c r="Q32" s="54">
        <v>2869.0992972947633</v>
      </c>
      <c r="R32" s="54">
        <v>818.67013251520962</v>
      </c>
      <c r="S32" s="54">
        <v>1544.7369575673661</v>
      </c>
      <c r="T32" s="54">
        <v>322.06418484053688</v>
      </c>
      <c r="U32" s="54">
        <v>548.48808352805224</v>
      </c>
      <c r="V32" s="54">
        <v>1147.7916848534778</v>
      </c>
      <c r="W32" s="54">
        <v>184.01572661718856</v>
      </c>
      <c r="X32" s="54">
        <v>439.8401185560748</v>
      </c>
      <c r="Y32" s="54">
        <v>594.71505191760957</v>
      </c>
      <c r="Z32" s="54">
        <v>692.15488624166846</v>
      </c>
      <c r="AA32" s="54">
        <v>7091.2913383602627</v>
      </c>
      <c r="AB32" s="54">
        <v>4312.9307588441216</v>
      </c>
      <c r="AC32" s="54">
        <v>28552.358825252053</v>
      </c>
      <c r="AD32" s="54">
        <v>16542.436554205196</v>
      </c>
      <c r="AE32" s="54">
        <v>5683.4971178397791</v>
      </c>
      <c r="AF32" s="54">
        <v>15716.598881386333</v>
      </c>
      <c r="AG32" s="54">
        <v>63792.168876146381</v>
      </c>
      <c r="AH32" s="54">
        <v>12421.094558584113</v>
      </c>
      <c r="AI32" s="54">
        <v>3716.0938871109529</v>
      </c>
      <c r="AJ32" s="54">
        <v>573.57574117909019</v>
      </c>
      <c r="AK32" s="54">
        <v>11391.205617645519</v>
      </c>
      <c r="AL32" s="54">
        <v>995.06252353315438</v>
      </c>
      <c r="AM32" s="54">
        <v>83823.164159662425</v>
      </c>
      <c r="AN32" s="54">
        <v>890.38849500083586</v>
      </c>
      <c r="AO32" s="54">
        <v>1857.6622877863392</v>
      </c>
      <c r="AP32" s="54">
        <v>3598.4037530323058</v>
      </c>
      <c r="AQ32" s="54">
        <v>4155.7429926537679</v>
      </c>
      <c r="AR32" s="54">
        <v>8505.5038201706375</v>
      </c>
      <c r="AS32" s="54">
        <v>3262.1642006743791</v>
      </c>
      <c r="AT32" s="54">
        <v>3398.1761602508391</v>
      </c>
      <c r="AU32" s="54">
        <v>14720.506160858033</v>
      </c>
      <c r="AV32" s="54">
        <v>131.54593502431331</v>
      </c>
      <c r="AW32" s="54">
        <v>9133.1670481274032</v>
      </c>
      <c r="AX32" s="54">
        <v>12310.948221922803</v>
      </c>
      <c r="AY32" s="54">
        <v>3476.0505598081822</v>
      </c>
      <c r="AZ32" s="54">
        <v>1650.8532478005743</v>
      </c>
      <c r="BA32" s="54">
        <v>1088.6079037360289</v>
      </c>
      <c r="BB32" s="54">
        <v>336.28697482211868</v>
      </c>
      <c r="BC32" s="54">
        <v>763.19176778101848</v>
      </c>
      <c r="BD32" s="54">
        <v>250.59373268103752</v>
      </c>
      <c r="BE32" s="54">
        <v>11342.765072095879</v>
      </c>
      <c r="BF32" s="54">
        <v>194568.73504993971</v>
      </c>
      <c r="BG32" s="54">
        <v>25077.700724193743</v>
      </c>
      <c r="BH32" s="54">
        <v>34314.319835451002</v>
      </c>
      <c r="BI32" s="54">
        <v>18903.993751359896</v>
      </c>
      <c r="BJ32" s="54">
        <v>5572.1536083506107</v>
      </c>
      <c r="BK32" s="54">
        <v>15077.858818021214</v>
      </c>
      <c r="BL32" s="54">
        <v>6259.3811580106521</v>
      </c>
      <c r="BM32" s="54">
        <v>128.89093522660929</v>
      </c>
      <c r="BN32" s="54">
        <v>14407.886348942111</v>
      </c>
      <c r="BO32" s="54">
        <v>0</v>
      </c>
      <c r="BP32" s="54">
        <v>0</v>
      </c>
      <c r="BQ32" s="55">
        <f t="shared" si="0"/>
        <v>774999.25245924725</v>
      </c>
      <c r="BR32" s="54">
        <v>1821971.8176073369</v>
      </c>
      <c r="BS32" s="54">
        <v>0</v>
      </c>
      <c r="BT32" s="54">
        <v>0</v>
      </c>
      <c r="BU32" s="140">
        <f t="shared" si="1"/>
        <v>1821971.8176073369</v>
      </c>
      <c r="BV32" s="54">
        <v>0</v>
      </c>
      <c r="BW32" s="54">
        <v>0</v>
      </c>
      <c r="BX32" s="54">
        <v>0</v>
      </c>
      <c r="BY32" s="141">
        <f t="shared" si="2"/>
        <v>0</v>
      </c>
      <c r="BZ32" s="141">
        <f t="shared" si="3"/>
        <v>0</v>
      </c>
      <c r="CA32" s="54">
        <v>0</v>
      </c>
      <c r="CB32" s="54"/>
      <c r="CC32" s="54"/>
      <c r="CD32" s="58">
        <v>0</v>
      </c>
      <c r="CE32" s="55">
        <f t="shared" si="4"/>
        <v>0</v>
      </c>
      <c r="CF32" s="142">
        <f t="shared" si="5"/>
        <v>1821971.8176073369</v>
      </c>
      <c r="CG32" s="143">
        <f t="shared" si="6"/>
        <v>2596971.0700665843</v>
      </c>
      <c r="CH32" s="143">
        <f>ponuda2013!BZ32</f>
        <v>2596971.0700665843</v>
      </c>
      <c r="CI32" s="62">
        <f t="shared" si="7"/>
        <v>0</v>
      </c>
      <c r="CL32" s="144"/>
      <c r="CM32" s="144"/>
      <c r="CN32" s="144"/>
      <c r="CO32" s="145"/>
      <c r="CP32" s="145"/>
      <c r="CR32" s="144"/>
      <c r="CS32" s="144"/>
    </row>
    <row r="33" spans="1:97" customFormat="1" ht="15" x14ac:dyDescent="0.25">
      <c r="A33" s="139">
        <v>26</v>
      </c>
      <c r="B33" s="64" t="s">
        <v>255</v>
      </c>
      <c r="C33" s="65" t="s">
        <v>354</v>
      </c>
      <c r="D33" s="54">
        <v>7527.3852359513758</v>
      </c>
      <c r="E33" s="54">
        <v>998.78938237605428</v>
      </c>
      <c r="F33" s="54">
        <v>3188.6416369108229</v>
      </c>
      <c r="G33" s="54">
        <v>7895.2959677510662</v>
      </c>
      <c r="H33" s="54">
        <v>77753.236531675284</v>
      </c>
      <c r="I33" s="54">
        <v>8162.8609383367811</v>
      </c>
      <c r="J33" s="54">
        <v>3974.9810291679596</v>
      </c>
      <c r="K33" s="54">
        <v>99638.203791811262</v>
      </c>
      <c r="L33" s="54">
        <v>2765.6986871376293</v>
      </c>
      <c r="M33" s="54">
        <v>10001.0712793811</v>
      </c>
      <c r="N33" s="54">
        <v>1823.4573503054733</v>
      </c>
      <c r="O33" s="54">
        <v>5110.3490360331498</v>
      </c>
      <c r="P33" s="54">
        <v>3274.1144477308094</v>
      </c>
      <c r="Q33" s="54">
        <v>8386.1477354379767</v>
      </c>
      <c r="R33" s="54">
        <v>47875.549781814203</v>
      </c>
      <c r="S33" s="54">
        <v>314153.71655044623</v>
      </c>
      <c r="T33" s="54">
        <v>2383.5375099169541</v>
      </c>
      <c r="U33" s="54">
        <v>6347.4939929216098</v>
      </c>
      <c r="V33" s="54">
        <v>5917.0015547370303</v>
      </c>
      <c r="W33" s="54">
        <v>1140.0638803829574</v>
      </c>
      <c r="X33" s="54">
        <v>3104.1398972777806</v>
      </c>
      <c r="Y33" s="54">
        <v>3528.8840774499959</v>
      </c>
      <c r="Z33" s="54">
        <v>4074.6789265711845</v>
      </c>
      <c r="AA33" s="54">
        <v>39013.547450629289</v>
      </c>
      <c r="AB33" s="54">
        <v>12911.925212175713</v>
      </c>
      <c r="AC33" s="54">
        <v>675992.00086731755</v>
      </c>
      <c r="AD33" s="54">
        <v>40135.962062022249</v>
      </c>
      <c r="AE33" s="54">
        <v>17610.815803433579</v>
      </c>
      <c r="AF33" s="54">
        <v>120749.80011765916</v>
      </c>
      <c r="AG33" s="54">
        <v>97594.714076802367</v>
      </c>
      <c r="AH33" s="54">
        <v>35819.404964129986</v>
      </c>
      <c r="AI33" s="54">
        <v>689.48539044969993</v>
      </c>
      <c r="AJ33" s="54">
        <v>312.96210099195685</v>
      </c>
      <c r="AK33" s="54">
        <v>25811.402185348572</v>
      </c>
      <c r="AL33" s="54">
        <v>1716.9332532391611</v>
      </c>
      <c r="AM33" s="54">
        <v>149895.55379966073</v>
      </c>
      <c r="AN33" s="54">
        <v>3359.3844294175037</v>
      </c>
      <c r="AO33" s="54">
        <v>978.90042714566823</v>
      </c>
      <c r="AP33" s="54">
        <v>3196.1055564699132</v>
      </c>
      <c r="AQ33" s="54">
        <v>8866.2842526405566</v>
      </c>
      <c r="AR33" s="54">
        <v>7936.7865475962644</v>
      </c>
      <c r="AS33" s="54">
        <v>3428.7120758733568</v>
      </c>
      <c r="AT33" s="54">
        <v>1284.4980042753914</v>
      </c>
      <c r="AU33" s="54">
        <v>6511.2739998117668</v>
      </c>
      <c r="AV33" s="54">
        <v>1404.1324184624395</v>
      </c>
      <c r="AW33" s="54">
        <v>57746.10623674369</v>
      </c>
      <c r="AX33" s="54">
        <v>16539.465908000067</v>
      </c>
      <c r="AY33" s="54">
        <v>2482.1262778456512</v>
      </c>
      <c r="AZ33" s="54">
        <v>2668.3050673910302</v>
      </c>
      <c r="BA33" s="54">
        <v>16300.651425930806</v>
      </c>
      <c r="BB33" s="54">
        <v>726.3332538395988</v>
      </c>
      <c r="BC33" s="54">
        <v>1073.1801334166139</v>
      </c>
      <c r="BD33" s="54">
        <v>153.79897407067745</v>
      </c>
      <c r="BE33" s="54">
        <v>30999.01925556473</v>
      </c>
      <c r="BF33" s="54">
        <v>137069.2619301354</v>
      </c>
      <c r="BG33" s="54">
        <v>22735.07543565171</v>
      </c>
      <c r="BH33" s="54">
        <v>82133.045814566023</v>
      </c>
      <c r="BI33" s="54">
        <v>17416.348197573832</v>
      </c>
      <c r="BJ33" s="54">
        <v>13293.250297488983</v>
      </c>
      <c r="BK33" s="54">
        <v>38976.347073654782</v>
      </c>
      <c r="BL33" s="54">
        <v>3438.7626324777507</v>
      </c>
      <c r="BM33" s="54">
        <v>229.69701911956682</v>
      </c>
      <c r="BN33" s="54">
        <v>31973.845069098323</v>
      </c>
      <c r="BO33" s="54">
        <v>0</v>
      </c>
      <c r="BP33" s="54">
        <v>0</v>
      </c>
      <c r="BQ33" s="55">
        <f t="shared" si="0"/>
        <v>2360200.5042196466</v>
      </c>
      <c r="BR33" s="54">
        <v>700914.7344856374</v>
      </c>
      <c r="BS33" s="54">
        <v>0</v>
      </c>
      <c r="BT33" s="54">
        <v>0</v>
      </c>
      <c r="BU33" s="140">
        <f t="shared" si="1"/>
        <v>700914.7344856374</v>
      </c>
      <c r="BV33" s="54">
        <v>0</v>
      </c>
      <c r="BW33" s="54">
        <v>0</v>
      </c>
      <c r="BX33" s="54">
        <v>0</v>
      </c>
      <c r="BY33" s="141">
        <f t="shared" si="2"/>
        <v>0</v>
      </c>
      <c r="BZ33" s="141">
        <f t="shared" si="3"/>
        <v>0</v>
      </c>
      <c r="CA33" s="54">
        <v>1923614.652469333</v>
      </c>
      <c r="CB33" s="54"/>
      <c r="CC33" s="54"/>
      <c r="CD33" s="58">
        <v>27228.250144891463</v>
      </c>
      <c r="CE33" s="55">
        <f t="shared" si="4"/>
        <v>1950842.9026142245</v>
      </c>
      <c r="CF33" s="142">
        <f t="shared" si="5"/>
        <v>2651757.6370998621</v>
      </c>
      <c r="CG33" s="143">
        <f t="shared" si="6"/>
        <v>5011958.1413195087</v>
      </c>
      <c r="CH33" s="143">
        <f>ponuda2013!BZ33</f>
        <v>5011958.1413195077</v>
      </c>
      <c r="CI33" s="62">
        <f t="shared" si="7"/>
        <v>0</v>
      </c>
      <c r="CL33" s="144"/>
      <c r="CM33" s="144"/>
      <c r="CN33" s="144"/>
      <c r="CO33" s="145"/>
      <c r="CP33" s="145"/>
      <c r="CR33" s="144"/>
      <c r="CS33" s="144"/>
    </row>
    <row r="34" spans="1:97" customFormat="1" ht="15" x14ac:dyDescent="0.25">
      <c r="A34" s="139">
        <v>27</v>
      </c>
      <c r="B34" s="64" t="s">
        <v>256</v>
      </c>
      <c r="C34" s="65" t="s">
        <v>318</v>
      </c>
      <c r="D34" s="54">
        <v>29728.96591499116</v>
      </c>
      <c r="E34" s="54">
        <v>4710.4339993431913</v>
      </c>
      <c r="F34" s="54">
        <v>1484.6059532238198</v>
      </c>
      <c r="G34" s="54">
        <v>98506.457341323505</v>
      </c>
      <c r="H34" s="54">
        <v>101099.83729452528</v>
      </c>
      <c r="I34" s="54">
        <v>34487.980668022909</v>
      </c>
      <c r="J34" s="54">
        <v>38960.564024724306</v>
      </c>
      <c r="K34" s="54">
        <v>4417.7479861997399</v>
      </c>
      <c r="L34" s="54">
        <v>11253.82528789223</v>
      </c>
      <c r="M34" s="54">
        <v>6.5237833916156607</v>
      </c>
      <c r="N34" s="54">
        <v>21670.237485874088</v>
      </c>
      <c r="O34" s="54">
        <v>18110.007535152541</v>
      </c>
      <c r="P34" s="54">
        <v>41532.090726796807</v>
      </c>
      <c r="Q34" s="54">
        <v>60892.709131559073</v>
      </c>
      <c r="R34" s="54">
        <v>14000.653457051558</v>
      </c>
      <c r="S34" s="54">
        <v>89085.047914366573</v>
      </c>
      <c r="T34" s="54">
        <v>16296.077877073429</v>
      </c>
      <c r="U34" s="54">
        <v>38652.021967062916</v>
      </c>
      <c r="V34" s="54">
        <v>54268.156148721115</v>
      </c>
      <c r="W34" s="54">
        <v>5067.3032130144784</v>
      </c>
      <c r="X34" s="54">
        <v>17279.311625526123</v>
      </c>
      <c r="Y34" s="54">
        <v>17752.274233060354</v>
      </c>
      <c r="Z34" s="54">
        <v>157434.23813705807</v>
      </c>
      <c r="AA34" s="54">
        <v>1093557.6690423961</v>
      </c>
      <c r="AB34" s="54">
        <v>66998.000967854925</v>
      </c>
      <c r="AC34" s="54">
        <v>91603.011220881221</v>
      </c>
      <c r="AD34" s="54">
        <v>10548667.253026519</v>
      </c>
      <c r="AE34" s="54">
        <v>19749.336777619112</v>
      </c>
      <c r="AF34" s="54">
        <v>115070.47264064715</v>
      </c>
      <c r="AG34" s="54">
        <v>184963.36304094558</v>
      </c>
      <c r="AH34" s="54">
        <v>69972.885734367417</v>
      </c>
      <c r="AI34" s="54">
        <v>2137.8805316867947</v>
      </c>
      <c r="AJ34" s="54">
        <v>1021.1496259638775</v>
      </c>
      <c r="AK34" s="54">
        <v>214198.83367856083</v>
      </c>
      <c r="AL34" s="54">
        <v>2715.4887435567357</v>
      </c>
      <c r="AM34" s="54">
        <v>185365.61284285993</v>
      </c>
      <c r="AN34" s="54">
        <v>702.51568291245485</v>
      </c>
      <c r="AO34" s="54">
        <v>3081.0113838107122</v>
      </c>
      <c r="AP34" s="54">
        <v>8932.5560348630734</v>
      </c>
      <c r="AQ34" s="54">
        <v>6613.0595213893848</v>
      </c>
      <c r="AR34" s="54">
        <v>71235.380614160938</v>
      </c>
      <c r="AS34" s="54">
        <v>5173.6098472189724</v>
      </c>
      <c r="AT34" s="54">
        <v>13692.967873028349</v>
      </c>
      <c r="AU34" s="54">
        <v>70128.299553642224</v>
      </c>
      <c r="AV34" s="54">
        <v>194770.55215137172</v>
      </c>
      <c r="AW34" s="54">
        <v>7643.7527089265386</v>
      </c>
      <c r="AX34" s="54">
        <v>973336.23779558449</v>
      </c>
      <c r="AY34" s="54">
        <v>14284.951459651156</v>
      </c>
      <c r="AZ34" s="54">
        <v>11.320253243347336</v>
      </c>
      <c r="BA34" s="54">
        <v>6601.5887152656323</v>
      </c>
      <c r="BB34" s="54">
        <v>5582.2890378346128</v>
      </c>
      <c r="BC34" s="54">
        <v>5094.4728725846189</v>
      </c>
      <c r="BD34" s="54">
        <v>481.69617804195644</v>
      </c>
      <c r="BE34" s="54">
        <v>27161.404734047286</v>
      </c>
      <c r="BF34" s="54">
        <v>379116.29661078722</v>
      </c>
      <c r="BG34" s="54">
        <v>97691.115854100382</v>
      </c>
      <c r="BH34" s="54">
        <v>102577.66720071751</v>
      </c>
      <c r="BI34" s="54">
        <v>25790.342590270557</v>
      </c>
      <c r="BJ34" s="54">
        <v>43417.55643390429</v>
      </c>
      <c r="BK34" s="54">
        <v>13170.254837435607</v>
      </c>
      <c r="BL34" s="54">
        <v>11180.84484850594</v>
      </c>
      <c r="BM34" s="54">
        <v>775.94176447196287</v>
      </c>
      <c r="BN34" s="54">
        <v>92486.529630317702</v>
      </c>
      <c r="BO34" s="54">
        <v>0</v>
      </c>
      <c r="BP34" s="54">
        <v>0</v>
      </c>
      <c r="BQ34" s="55">
        <f t="shared" si="0"/>
        <v>15653452.24576791</v>
      </c>
      <c r="BR34" s="54">
        <v>191321.87899705765</v>
      </c>
      <c r="BS34" s="54">
        <v>0</v>
      </c>
      <c r="BT34" s="54">
        <v>484918.34600920434</v>
      </c>
      <c r="BU34" s="140">
        <f t="shared" si="1"/>
        <v>676240.22500626196</v>
      </c>
      <c r="BV34" s="54">
        <v>31214503.000501879</v>
      </c>
      <c r="BW34" s="54">
        <v>0</v>
      </c>
      <c r="BX34" s="54">
        <v>0</v>
      </c>
      <c r="BY34" s="141">
        <f t="shared" si="2"/>
        <v>0</v>
      </c>
      <c r="BZ34" s="141">
        <f t="shared" si="3"/>
        <v>31214503.000501879</v>
      </c>
      <c r="CA34" s="54">
        <v>0</v>
      </c>
      <c r="CB34" s="54"/>
      <c r="CC34" s="54"/>
      <c r="CD34" s="58">
        <v>367735.67876698234</v>
      </c>
      <c r="CE34" s="55">
        <f t="shared" si="4"/>
        <v>367735.67876698234</v>
      </c>
      <c r="CF34" s="142">
        <f t="shared" si="5"/>
        <v>32258478.904275123</v>
      </c>
      <c r="CG34" s="143">
        <f t="shared" si="6"/>
        <v>47911931.150043033</v>
      </c>
      <c r="CH34" s="143">
        <f>ponuda2013!BZ34</f>
        <v>47911931.150043033</v>
      </c>
      <c r="CI34" s="62">
        <f t="shared" si="7"/>
        <v>0</v>
      </c>
      <c r="CL34" s="144"/>
      <c r="CM34" s="144"/>
      <c r="CN34" s="144"/>
      <c r="CO34" s="145"/>
      <c r="CP34" s="145"/>
      <c r="CR34" s="144"/>
      <c r="CS34" s="144"/>
    </row>
    <row r="35" spans="1:97" customFormat="1" ht="15" x14ac:dyDescent="0.25">
      <c r="A35" s="139">
        <v>28</v>
      </c>
      <c r="B35" s="64" t="s">
        <v>257</v>
      </c>
      <c r="C35" s="65" t="s">
        <v>319</v>
      </c>
      <c r="D35" s="54">
        <v>2030.3514823165335</v>
      </c>
      <c r="E35" s="54">
        <v>1938.4346989608798</v>
      </c>
      <c r="F35" s="54">
        <v>4983.7989921291455</v>
      </c>
      <c r="G35" s="54">
        <v>2657.1844045480379</v>
      </c>
      <c r="H35" s="54">
        <v>10464.338943358523</v>
      </c>
      <c r="I35" s="54">
        <v>1653.8563567614365</v>
      </c>
      <c r="J35" s="54">
        <v>2608.4757968619929</v>
      </c>
      <c r="K35" s="54">
        <v>694.59677747770456</v>
      </c>
      <c r="L35" s="54">
        <v>957.95882183390586</v>
      </c>
      <c r="M35" s="54">
        <v>6337.6456954865807</v>
      </c>
      <c r="N35" s="54">
        <v>882.27895581576138</v>
      </c>
      <c r="O35" s="54">
        <v>1715.7729644658145</v>
      </c>
      <c r="P35" s="54">
        <v>1287.2790992664943</v>
      </c>
      <c r="Q35" s="54">
        <v>2756.4804499329443</v>
      </c>
      <c r="R35" s="54">
        <v>445.75975232713188</v>
      </c>
      <c r="S35" s="54">
        <v>2785.7935249884431</v>
      </c>
      <c r="T35" s="54">
        <v>208.31236589305203</v>
      </c>
      <c r="U35" s="54">
        <v>1382.8099437359213</v>
      </c>
      <c r="V35" s="54">
        <v>1284.4638749586575</v>
      </c>
      <c r="W35" s="54">
        <v>881.65402739501064</v>
      </c>
      <c r="X35" s="54">
        <v>1133.8674369996422</v>
      </c>
      <c r="Y35" s="54">
        <v>985.47186326011843</v>
      </c>
      <c r="Z35" s="54">
        <v>1315.0626147107278</v>
      </c>
      <c r="AA35" s="54">
        <v>7725.1548395741393</v>
      </c>
      <c r="AB35" s="54">
        <v>2358.1975658386291</v>
      </c>
      <c r="AC35" s="54">
        <v>95756.961630486985</v>
      </c>
      <c r="AD35" s="54">
        <v>232475.01353011705</v>
      </c>
      <c r="AE35" s="54">
        <v>125285.47225831683</v>
      </c>
      <c r="AF35" s="54">
        <v>296336.03959717456</v>
      </c>
      <c r="AG35" s="54">
        <v>299656.48413153487</v>
      </c>
      <c r="AH35" s="54">
        <v>454823.07857751608</v>
      </c>
      <c r="AI35" s="54">
        <v>28.622746020879546</v>
      </c>
      <c r="AJ35" s="54">
        <v>12523.393254880992</v>
      </c>
      <c r="AK35" s="54">
        <v>97624.479930516551</v>
      </c>
      <c r="AL35" s="54">
        <v>11956.933098749199</v>
      </c>
      <c r="AM35" s="54">
        <v>41560.893969006334</v>
      </c>
      <c r="AN35" s="54">
        <v>14002.393035368026</v>
      </c>
      <c r="AO35" s="54">
        <v>5903.3993855267045</v>
      </c>
      <c r="AP35" s="54">
        <v>17650.59199231743</v>
      </c>
      <c r="AQ35" s="54">
        <v>39430.602568274364</v>
      </c>
      <c r="AR35" s="54">
        <v>27049.648412953189</v>
      </c>
      <c r="AS35" s="54">
        <v>31633.804306545338</v>
      </c>
      <c r="AT35" s="54">
        <v>5239.4034598583294</v>
      </c>
      <c r="AU35" s="54">
        <v>18543.898963276337</v>
      </c>
      <c r="AV35" s="54">
        <v>278.418114100813</v>
      </c>
      <c r="AW35" s="54">
        <v>68843.531477194483</v>
      </c>
      <c r="AX35" s="54">
        <v>19018.956206526011</v>
      </c>
      <c r="AY35" s="54">
        <v>3238.5087125685591</v>
      </c>
      <c r="AZ35" s="54">
        <v>99956.501078041896</v>
      </c>
      <c r="BA35" s="54">
        <v>5648.6857424081609</v>
      </c>
      <c r="BB35" s="54">
        <v>181060.75730323896</v>
      </c>
      <c r="BC35" s="54">
        <v>5703.2358131183091</v>
      </c>
      <c r="BD35" s="54">
        <v>2044.699256406228</v>
      </c>
      <c r="BE35" s="54">
        <v>23534.303240429988</v>
      </c>
      <c r="BF35" s="54">
        <v>350557.81560708251</v>
      </c>
      <c r="BG35" s="54">
        <v>5277.2041780229674</v>
      </c>
      <c r="BH35" s="54">
        <v>11728.608254476205</v>
      </c>
      <c r="BI35" s="54">
        <v>7746.481905909247</v>
      </c>
      <c r="BJ35" s="54">
        <v>10391.048040476944</v>
      </c>
      <c r="BK35" s="54">
        <v>19869.395723397716</v>
      </c>
      <c r="BL35" s="54">
        <v>13658.969766484443</v>
      </c>
      <c r="BM35" s="54">
        <v>612.21402964018841</v>
      </c>
      <c r="BN35" s="54">
        <v>14223.350801220411</v>
      </c>
      <c r="BO35" s="54">
        <v>0</v>
      </c>
      <c r="BP35" s="54">
        <v>0</v>
      </c>
      <c r="BQ35" s="55">
        <f t="shared" si="0"/>
        <v>2732348.8013480823</v>
      </c>
      <c r="BR35" s="54">
        <v>1463706.7861571298</v>
      </c>
      <c r="BS35" s="54">
        <v>0</v>
      </c>
      <c r="BT35" s="54">
        <v>0</v>
      </c>
      <c r="BU35" s="140">
        <f t="shared" si="1"/>
        <v>1463706.7861571298</v>
      </c>
      <c r="BV35" s="54">
        <v>47877.035635182212</v>
      </c>
      <c r="BW35" s="54">
        <v>0</v>
      </c>
      <c r="BX35" s="54">
        <v>0</v>
      </c>
      <c r="BY35" s="141">
        <f t="shared" si="2"/>
        <v>0</v>
      </c>
      <c r="BZ35" s="141">
        <f t="shared" si="3"/>
        <v>47877.035635182212</v>
      </c>
      <c r="CA35" s="54">
        <v>0</v>
      </c>
      <c r="CB35" s="54"/>
      <c r="CC35" s="54"/>
      <c r="CD35" s="58">
        <v>462368.38162269641</v>
      </c>
      <c r="CE35" s="55">
        <f t="shared" si="4"/>
        <v>462368.38162269641</v>
      </c>
      <c r="CF35" s="142">
        <f t="shared" si="5"/>
        <v>1973952.2034150085</v>
      </c>
      <c r="CG35" s="143">
        <f t="shared" si="6"/>
        <v>4706301.004763091</v>
      </c>
      <c r="CH35" s="143">
        <f>ponuda2013!BZ35</f>
        <v>4706301.004763091</v>
      </c>
      <c r="CI35" s="62">
        <f t="shared" si="7"/>
        <v>0</v>
      </c>
      <c r="CL35" s="144"/>
      <c r="CM35" s="144"/>
      <c r="CN35" s="144"/>
      <c r="CO35" s="145"/>
      <c r="CP35" s="145"/>
      <c r="CR35" s="144"/>
      <c r="CS35" s="144"/>
    </row>
    <row r="36" spans="1:97" customFormat="1" ht="15" x14ac:dyDescent="0.25">
      <c r="A36" s="139">
        <v>29</v>
      </c>
      <c r="B36" s="64" t="s">
        <v>258</v>
      </c>
      <c r="C36" s="65" t="s">
        <v>320</v>
      </c>
      <c r="D36" s="54">
        <v>250.34135807441183</v>
      </c>
      <c r="E36" s="54">
        <v>38.180353104958833</v>
      </c>
      <c r="F36" s="54">
        <v>1156.6675436713301</v>
      </c>
      <c r="G36" s="54">
        <v>10500.407250019785</v>
      </c>
      <c r="H36" s="54">
        <v>10430.335891775003</v>
      </c>
      <c r="I36" s="54">
        <v>10777.055592596333</v>
      </c>
      <c r="J36" s="54">
        <v>4373.5653133491551</v>
      </c>
      <c r="K36" s="54">
        <v>1708.7867540997966</v>
      </c>
      <c r="L36" s="54">
        <v>4487.6222913279926</v>
      </c>
      <c r="M36" s="54">
        <v>14421.949432947782</v>
      </c>
      <c r="N36" s="54">
        <v>3366.5509610799468</v>
      </c>
      <c r="O36" s="54">
        <v>10836.731740869522</v>
      </c>
      <c r="P36" s="54">
        <v>1180.9023288774079</v>
      </c>
      <c r="Q36" s="54">
        <v>14045.750767806168</v>
      </c>
      <c r="R36" s="54">
        <v>5623.1432212799937</v>
      </c>
      <c r="S36" s="54">
        <v>2137.8070963161863</v>
      </c>
      <c r="T36" s="54">
        <v>3821.1502692206909</v>
      </c>
      <c r="U36" s="54">
        <v>7813.4254802234891</v>
      </c>
      <c r="V36" s="54">
        <v>19676.043122326402</v>
      </c>
      <c r="W36" s="54">
        <v>636.54306111429014</v>
      </c>
      <c r="X36" s="54">
        <v>15257.111476970094</v>
      </c>
      <c r="Y36" s="54">
        <v>5468.2172192633625</v>
      </c>
      <c r="Z36" s="54">
        <v>18527.041106429315</v>
      </c>
      <c r="AA36" s="54">
        <v>11292.086233128497</v>
      </c>
      <c r="AB36" s="54">
        <v>490.32583574928913</v>
      </c>
      <c r="AC36" s="54">
        <v>93.142798385327509</v>
      </c>
      <c r="AD36" s="54">
        <v>3253.5092066651509</v>
      </c>
      <c r="AE36" s="54">
        <v>25140.662474105353</v>
      </c>
      <c r="AF36" s="54">
        <v>743254.1204462226</v>
      </c>
      <c r="AG36" s="54">
        <v>137005.91078260535</v>
      </c>
      <c r="AH36" s="54">
        <v>780.65738668887309</v>
      </c>
      <c r="AI36" s="54">
        <v>271.0388352765691</v>
      </c>
      <c r="AJ36" s="54">
        <v>506.43645018907586</v>
      </c>
      <c r="AK36" s="54">
        <v>9841.8459263498953</v>
      </c>
      <c r="AL36" s="54">
        <v>120.03312673254641</v>
      </c>
      <c r="AM36" s="54">
        <v>31886.17998110838</v>
      </c>
      <c r="AN36" s="54">
        <v>6572.7967247532397</v>
      </c>
      <c r="AO36" s="54">
        <v>82.454273348746213</v>
      </c>
      <c r="AP36" s="54">
        <v>101154.0636947272</v>
      </c>
      <c r="AQ36" s="54">
        <v>2403.2681078127753</v>
      </c>
      <c r="AR36" s="54">
        <v>35499.884277084915</v>
      </c>
      <c r="AS36" s="54">
        <v>1159.1462150189702</v>
      </c>
      <c r="AT36" s="54">
        <v>8058.7461072719461</v>
      </c>
      <c r="AU36" s="54">
        <v>2.1174602095970139</v>
      </c>
      <c r="AV36" s="54">
        <v>0</v>
      </c>
      <c r="AW36" s="54">
        <v>4167.9846671424611</v>
      </c>
      <c r="AX36" s="54">
        <v>2235.6389870795442</v>
      </c>
      <c r="AY36" s="54">
        <v>638.34193398560012</v>
      </c>
      <c r="AZ36" s="54">
        <v>3040.526232259977</v>
      </c>
      <c r="BA36" s="54">
        <v>125.29507139509698</v>
      </c>
      <c r="BB36" s="54">
        <v>1872.0469182665092</v>
      </c>
      <c r="BC36" s="54">
        <v>1226.3442995709443</v>
      </c>
      <c r="BD36" s="54">
        <v>256.06503210343288</v>
      </c>
      <c r="BE36" s="54">
        <v>2.1714261925828113</v>
      </c>
      <c r="BF36" s="54">
        <v>23663.378914084551</v>
      </c>
      <c r="BG36" s="54">
        <v>10.335432841155487</v>
      </c>
      <c r="BH36" s="54">
        <v>61.118552672932324</v>
      </c>
      <c r="BI36" s="54">
        <v>117.37094300729309</v>
      </c>
      <c r="BJ36" s="54">
        <v>910.34625902167284</v>
      </c>
      <c r="BK36" s="54">
        <v>20896.702370656058</v>
      </c>
      <c r="BL36" s="54">
        <v>1.1649449600022246</v>
      </c>
      <c r="BM36" s="54">
        <v>25.354933238692659</v>
      </c>
      <c r="BN36" s="54">
        <v>17398.647096009558</v>
      </c>
      <c r="BO36" s="54">
        <v>0</v>
      </c>
      <c r="BP36" s="54">
        <v>0</v>
      </c>
      <c r="BQ36" s="55">
        <f t="shared" si="0"/>
        <v>1362052.5899906654</v>
      </c>
      <c r="BR36" s="54">
        <v>0</v>
      </c>
      <c r="BS36" s="54">
        <v>0</v>
      </c>
      <c r="BT36" s="54">
        <v>0</v>
      </c>
      <c r="BU36" s="140">
        <f t="shared" si="1"/>
        <v>0</v>
      </c>
      <c r="BV36" s="54">
        <v>0</v>
      </c>
      <c r="BW36" s="54">
        <v>0</v>
      </c>
      <c r="BX36" s="54">
        <v>0</v>
      </c>
      <c r="BY36" s="141">
        <f t="shared" si="2"/>
        <v>0</v>
      </c>
      <c r="BZ36" s="141">
        <f t="shared" si="3"/>
        <v>0</v>
      </c>
      <c r="CA36" s="54">
        <v>0</v>
      </c>
      <c r="CB36" s="54"/>
      <c r="CC36" s="54"/>
      <c r="CD36" s="58">
        <v>1462011.13213852</v>
      </c>
      <c r="CE36" s="55">
        <f t="shared" si="4"/>
        <v>1462011.13213852</v>
      </c>
      <c r="CF36" s="142">
        <f t="shared" si="5"/>
        <v>1462011.13213852</v>
      </c>
      <c r="CG36" s="143">
        <f t="shared" si="6"/>
        <v>2824063.7221291857</v>
      </c>
      <c r="CH36" s="143">
        <f>ponuda2013!BZ36</f>
        <v>2824063.8105033254</v>
      </c>
      <c r="CI36" s="62">
        <f t="shared" si="7"/>
        <v>8.8374139741063118E-2</v>
      </c>
      <c r="CL36" s="144"/>
      <c r="CM36" s="144"/>
      <c r="CN36" s="144"/>
      <c r="CO36" s="145"/>
      <c r="CP36" s="145"/>
      <c r="CR36" s="144"/>
      <c r="CS36" s="144"/>
    </row>
    <row r="37" spans="1:97" customFormat="1" ht="15" x14ac:dyDescent="0.25">
      <c r="A37" s="139">
        <v>30</v>
      </c>
      <c r="B37" s="64" t="s">
        <v>259</v>
      </c>
      <c r="C37" s="65" t="s">
        <v>321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7.6727561913952309</v>
      </c>
      <c r="AD37" s="54">
        <v>0</v>
      </c>
      <c r="AE37" s="54">
        <v>0</v>
      </c>
      <c r="AF37" s="54">
        <v>0</v>
      </c>
      <c r="AG37" s="54">
        <v>81983.255703672898</v>
      </c>
      <c r="AH37" s="54">
        <v>0</v>
      </c>
      <c r="AI37" s="54">
        <v>0</v>
      </c>
      <c r="AJ37" s="54">
        <v>0</v>
      </c>
      <c r="AK37" s="54">
        <v>8.6450413825747621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1.6432056093903049</v>
      </c>
      <c r="AY37" s="54">
        <v>9.2259216270756195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11.472445632328277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5">
        <f t="shared" si="0"/>
        <v>82021.915074115677</v>
      </c>
      <c r="BR37" s="54">
        <v>0</v>
      </c>
      <c r="BS37" s="54">
        <v>0</v>
      </c>
      <c r="BT37" s="54">
        <v>0</v>
      </c>
      <c r="BU37" s="140">
        <f t="shared" si="1"/>
        <v>0</v>
      </c>
      <c r="BV37" s="54">
        <v>0</v>
      </c>
      <c r="BW37" s="54">
        <v>0</v>
      </c>
      <c r="BX37" s="54">
        <v>0</v>
      </c>
      <c r="BY37" s="141">
        <f t="shared" si="2"/>
        <v>0</v>
      </c>
      <c r="BZ37" s="141">
        <f t="shared" si="3"/>
        <v>0</v>
      </c>
      <c r="CA37" s="54">
        <v>0</v>
      </c>
      <c r="CB37" s="54"/>
      <c r="CC37" s="54"/>
      <c r="CD37" s="58">
        <v>159154.628701721</v>
      </c>
      <c r="CE37" s="55">
        <f t="shared" si="4"/>
        <v>159154.628701721</v>
      </c>
      <c r="CF37" s="142">
        <f t="shared" si="5"/>
        <v>159154.628701721</v>
      </c>
      <c r="CG37" s="143">
        <f t="shared" si="6"/>
        <v>241176.54377583668</v>
      </c>
      <c r="CH37" s="143">
        <f>ponuda2013!BZ37</f>
        <v>241176.69123618427</v>
      </c>
      <c r="CI37" s="62">
        <f t="shared" si="7"/>
        <v>0.14746034759446047</v>
      </c>
      <c r="CL37" s="144"/>
      <c r="CM37" s="144"/>
      <c r="CN37" s="144"/>
      <c r="CO37" s="145"/>
      <c r="CP37" s="145"/>
      <c r="CR37" s="144"/>
      <c r="CS37" s="144"/>
    </row>
    <row r="38" spans="1:97" customFormat="1" ht="15" x14ac:dyDescent="0.25">
      <c r="A38" s="139">
        <v>31</v>
      </c>
      <c r="B38" s="64" t="s">
        <v>260</v>
      </c>
      <c r="C38" s="65" t="s">
        <v>322</v>
      </c>
      <c r="D38" s="54">
        <v>106952.08048066859</v>
      </c>
      <c r="E38" s="54">
        <v>24364.558228350765</v>
      </c>
      <c r="F38" s="54">
        <v>26629.362140648489</v>
      </c>
      <c r="G38" s="54">
        <v>217522.28301621959</v>
      </c>
      <c r="H38" s="54">
        <v>563635.33483660989</v>
      </c>
      <c r="I38" s="54">
        <v>73702.943091101391</v>
      </c>
      <c r="J38" s="54">
        <v>70119.843770224106</v>
      </c>
      <c r="K38" s="54">
        <v>59524.567224171478</v>
      </c>
      <c r="L38" s="54">
        <v>45604.853342207462</v>
      </c>
      <c r="M38" s="54">
        <v>72.866111818584343</v>
      </c>
      <c r="N38" s="54">
        <v>77679.333815146209</v>
      </c>
      <c r="O38" s="54">
        <v>25136.177505531537</v>
      </c>
      <c r="P38" s="54">
        <v>51693.067453918469</v>
      </c>
      <c r="Q38" s="54">
        <v>148552.57529302355</v>
      </c>
      <c r="R38" s="54">
        <v>30299.989702673189</v>
      </c>
      <c r="S38" s="54">
        <v>82677.427909191567</v>
      </c>
      <c r="T38" s="54">
        <v>22267.194109555927</v>
      </c>
      <c r="U38" s="54">
        <v>57158.078999823949</v>
      </c>
      <c r="V38" s="54">
        <v>77157.044812394597</v>
      </c>
      <c r="W38" s="54">
        <v>27923.395396368083</v>
      </c>
      <c r="X38" s="54">
        <v>12865.219398539342</v>
      </c>
      <c r="Y38" s="54">
        <v>34637.392086104497</v>
      </c>
      <c r="Z38" s="54">
        <v>64115.481390689529</v>
      </c>
      <c r="AA38" s="54">
        <v>12794.135995959166</v>
      </c>
      <c r="AB38" s="54">
        <v>18658.90369135603</v>
      </c>
      <c r="AC38" s="54">
        <v>130568.937405395</v>
      </c>
      <c r="AD38" s="54">
        <v>512187.9723506429</v>
      </c>
      <c r="AE38" s="54">
        <v>169339.28385484483</v>
      </c>
      <c r="AF38" s="54">
        <v>1228743.2704993763</v>
      </c>
      <c r="AG38" s="54">
        <v>1273695.1203425373</v>
      </c>
      <c r="AH38" s="54">
        <v>886753.6887343555</v>
      </c>
      <c r="AI38" s="54">
        <v>222794.15733265426</v>
      </c>
      <c r="AJ38" s="54">
        <v>128424.01343929963</v>
      </c>
      <c r="AK38" s="54">
        <v>546048.62652756425</v>
      </c>
      <c r="AL38" s="54">
        <v>79404.42072855735</v>
      </c>
      <c r="AM38" s="54">
        <v>43915.394764477518</v>
      </c>
      <c r="AN38" s="54">
        <v>75128.594822120111</v>
      </c>
      <c r="AO38" s="54">
        <v>17205.052940357826</v>
      </c>
      <c r="AP38" s="54">
        <v>15254.64938935887</v>
      </c>
      <c r="AQ38" s="54">
        <v>29511.574375036224</v>
      </c>
      <c r="AR38" s="54">
        <v>92780.371649682595</v>
      </c>
      <c r="AS38" s="54">
        <v>126982.30177016454</v>
      </c>
      <c r="AT38" s="54">
        <v>2276.2250248127184</v>
      </c>
      <c r="AU38" s="54">
        <v>36834.535023757475</v>
      </c>
      <c r="AV38" s="54">
        <v>433.89934802376138</v>
      </c>
      <c r="AW38" s="54">
        <v>53954.869562298307</v>
      </c>
      <c r="AX38" s="54">
        <v>49560.283146345435</v>
      </c>
      <c r="AY38" s="54">
        <v>2386.4266080108032</v>
      </c>
      <c r="AZ38" s="54">
        <v>33000.790958273159</v>
      </c>
      <c r="BA38" s="54">
        <v>7006.6888828543088</v>
      </c>
      <c r="BB38" s="54">
        <v>8862.7443254614827</v>
      </c>
      <c r="BC38" s="54">
        <v>5460.4378877294648</v>
      </c>
      <c r="BD38" s="54">
        <v>83405.981070338865</v>
      </c>
      <c r="BE38" s="54">
        <v>32335.302540444249</v>
      </c>
      <c r="BF38" s="54">
        <v>543807.48558443168</v>
      </c>
      <c r="BG38" s="54">
        <v>86949.633866124408</v>
      </c>
      <c r="BH38" s="54">
        <v>62786.259629209482</v>
      </c>
      <c r="BI38" s="54">
        <v>15736.859342374215</v>
      </c>
      <c r="BJ38" s="54">
        <v>18693.445870807216</v>
      </c>
      <c r="BK38" s="54">
        <v>73836.452069882376</v>
      </c>
      <c r="BL38" s="54">
        <v>66436.38534643146</v>
      </c>
      <c r="BM38" s="54">
        <v>14913.013204043265</v>
      </c>
      <c r="BN38" s="54">
        <v>12033.723346369303</v>
      </c>
      <c r="BO38" s="54">
        <v>6250.5319915455284</v>
      </c>
      <c r="BP38" s="54">
        <v>0</v>
      </c>
      <c r="BQ38" s="55">
        <f t="shared" si="0"/>
        <v>8727443.5153582878</v>
      </c>
      <c r="BR38" s="54">
        <v>2932327.1453485936</v>
      </c>
      <c r="BS38" s="54">
        <v>0</v>
      </c>
      <c r="BT38" s="54">
        <v>0</v>
      </c>
      <c r="BU38" s="140">
        <f t="shared" si="1"/>
        <v>2932327.1453485936</v>
      </c>
      <c r="BV38" s="54">
        <v>19307.049358898068</v>
      </c>
      <c r="BW38" s="54">
        <v>0</v>
      </c>
      <c r="BX38" s="54">
        <v>0</v>
      </c>
      <c r="BY38" s="141">
        <f t="shared" si="2"/>
        <v>0</v>
      </c>
      <c r="BZ38" s="141">
        <f t="shared" si="3"/>
        <v>19307.049358898068</v>
      </c>
      <c r="CA38" s="54">
        <v>0</v>
      </c>
      <c r="CB38" s="54"/>
      <c r="CC38" s="54"/>
      <c r="CD38" s="58">
        <v>5103586.9915100951</v>
      </c>
      <c r="CE38" s="55">
        <f t="shared" si="4"/>
        <v>5103586.9915100951</v>
      </c>
      <c r="CF38" s="142">
        <f t="shared" si="5"/>
        <v>8055221.1862175865</v>
      </c>
      <c r="CG38" s="143">
        <f t="shared" si="6"/>
        <v>16782664.701575875</v>
      </c>
      <c r="CH38" s="143">
        <f>ponuda2013!BZ38</f>
        <v>16782664.701575875</v>
      </c>
      <c r="CI38" s="62">
        <f t="shared" si="7"/>
        <v>0</v>
      </c>
      <c r="CL38" s="144"/>
      <c r="CM38" s="144"/>
      <c r="CN38" s="144"/>
      <c r="CO38" s="145"/>
      <c r="CP38" s="145"/>
      <c r="CR38" s="144"/>
      <c r="CS38" s="144"/>
    </row>
    <row r="39" spans="1:97" customFormat="1" ht="15" x14ac:dyDescent="0.25">
      <c r="A39" s="139">
        <v>32</v>
      </c>
      <c r="B39" s="64" t="s">
        <v>261</v>
      </c>
      <c r="C39" s="65" t="s">
        <v>323</v>
      </c>
      <c r="D39" s="54">
        <v>16.655534990539657</v>
      </c>
      <c r="E39" s="54">
        <v>1468.1105555992174</v>
      </c>
      <c r="F39" s="54">
        <v>7103.2021159949563</v>
      </c>
      <c r="G39" s="54">
        <v>54988.385945535876</v>
      </c>
      <c r="H39" s="54">
        <v>20006.661384406398</v>
      </c>
      <c r="I39" s="54">
        <v>19946.222830778326</v>
      </c>
      <c r="J39" s="54">
        <v>26524.375477824324</v>
      </c>
      <c r="K39" s="54">
        <v>7791.2598253842589</v>
      </c>
      <c r="L39" s="54">
        <v>1922.7130314749249</v>
      </c>
      <c r="M39" s="54">
        <v>55.366823005642779</v>
      </c>
      <c r="N39" s="54">
        <v>18690.933628003342</v>
      </c>
      <c r="O39" s="54">
        <v>2851.8076280062269</v>
      </c>
      <c r="P39" s="54">
        <v>39278.628225225104</v>
      </c>
      <c r="Q39" s="54">
        <v>26150.5251114889</v>
      </c>
      <c r="R39" s="54">
        <v>23023.242561885032</v>
      </c>
      <c r="S39" s="54">
        <v>32154.403698422419</v>
      </c>
      <c r="T39" s="54">
        <v>16919.577075356374</v>
      </c>
      <c r="U39" s="54">
        <v>43431.180343544293</v>
      </c>
      <c r="V39" s="54">
        <v>14501.303032897398</v>
      </c>
      <c r="W39" s="54">
        <v>6014.2172183781586</v>
      </c>
      <c r="X39" s="54">
        <v>4061.5826513906254</v>
      </c>
      <c r="Y39" s="54">
        <v>4138.6372808124379</v>
      </c>
      <c r="Z39" s="54">
        <v>19004.351994503671</v>
      </c>
      <c r="AA39" s="54">
        <v>7394.6122023122871</v>
      </c>
      <c r="AB39" s="54">
        <v>491.63314120956591</v>
      </c>
      <c r="AC39" s="54">
        <v>4916.2981643052135</v>
      </c>
      <c r="AD39" s="54">
        <v>5220.8075831612405</v>
      </c>
      <c r="AE39" s="54">
        <v>3987.1700567333555</v>
      </c>
      <c r="AF39" s="54">
        <v>59579.693118029958</v>
      </c>
      <c r="AG39" s="54">
        <v>22535.534376789095</v>
      </c>
      <c r="AH39" s="54">
        <v>42076.856123386598</v>
      </c>
      <c r="AI39" s="54">
        <v>46690.04904283442</v>
      </c>
      <c r="AJ39" s="54">
        <v>65.951578074047319</v>
      </c>
      <c r="AK39" s="54">
        <v>187018.29164016436</v>
      </c>
      <c r="AL39" s="54">
        <v>831.03890387939168</v>
      </c>
      <c r="AM39" s="54">
        <v>6480.8219583514956</v>
      </c>
      <c r="AN39" s="54">
        <v>25.520686389493463</v>
      </c>
      <c r="AO39" s="54">
        <v>1.1567207990597044</v>
      </c>
      <c r="AP39" s="54">
        <v>2616.6158974870773</v>
      </c>
      <c r="AQ39" s="54">
        <v>48.106805703189082</v>
      </c>
      <c r="AR39" s="54">
        <v>289.58108623751957</v>
      </c>
      <c r="AS39" s="54">
        <v>43.356949315442129</v>
      </c>
      <c r="AT39" s="54">
        <v>131.6265174696874</v>
      </c>
      <c r="AU39" s="54">
        <v>109.9653690357155</v>
      </c>
      <c r="AV39" s="54">
        <v>0</v>
      </c>
      <c r="AW39" s="54">
        <v>365.80379254160931</v>
      </c>
      <c r="AX39" s="54">
        <v>64.426865479556099</v>
      </c>
      <c r="AY39" s="54">
        <v>5.0047649844569113</v>
      </c>
      <c r="AZ39" s="54">
        <v>236.68139754879206</v>
      </c>
      <c r="BA39" s="54">
        <v>77.495484867657964</v>
      </c>
      <c r="BB39" s="54">
        <v>119.50849164402254</v>
      </c>
      <c r="BC39" s="54">
        <v>166.19152501374924</v>
      </c>
      <c r="BD39" s="54">
        <v>2030.7402621329011</v>
      </c>
      <c r="BE39" s="54">
        <v>1083.4792311278918</v>
      </c>
      <c r="BF39" s="54">
        <v>4295.2996238929163</v>
      </c>
      <c r="BG39" s="54">
        <v>2045.9294618449919</v>
      </c>
      <c r="BH39" s="54">
        <v>4.7939789806472355</v>
      </c>
      <c r="BI39" s="54">
        <v>4.3587847777677</v>
      </c>
      <c r="BJ39" s="54">
        <v>2837.5473477774794</v>
      </c>
      <c r="BK39" s="54">
        <v>7352.424832533814</v>
      </c>
      <c r="BL39" s="54">
        <v>530.19898148615084</v>
      </c>
      <c r="BM39" s="54">
        <v>107.93854231047585</v>
      </c>
      <c r="BN39" s="54">
        <v>184.93756959848776</v>
      </c>
      <c r="BO39" s="54">
        <v>0</v>
      </c>
      <c r="BP39" s="54">
        <v>0</v>
      </c>
      <c r="BQ39" s="55">
        <f t="shared" si="0"/>
        <v>802110.79283512011</v>
      </c>
      <c r="BR39" s="54">
        <v>36057.965511309565</v>
      </c>
      <c r="BS39" s="54">
        <v>0</v>
      </c>
      <c r="BT39" s="54">
        <v>0</v>
      </c>
      <c r="BU39" s="140">
        <f t="shared" si="1"/>
        <v>36057.965511309565</v>
      </c>
      <c r="BV39" s="54">
        <v>0</v>
      </c>
      <c r="BW39" s="54">
        <v>0</v>
      </c>
      <c r="BX39" s="54">
        <v>0</v>
      </c>
      <c r="BY39" s="141">
        <f t="shared" si="2"/>
        <v>0</v>
      </c>
      <c r="BZ39" s="141">
        <f t="shared" si="3"/>
        <v>0</v>
      </c>
      <c r="CA39" s="54">
        <v>0</v>
      </c>
      <c r="CB39" s="54"/>
      <c r="CC39" s="54"/>
      <c r="CD39" s="58">
        <v>2652973.7695115041</v>
      </c>
      <c r="CE39" s="55">
        <f t="shared" si="4"/>
        <v>2652973.7695115041</v>
      </c>
      <c r="CF39" s="142">
        <f t="shared" si="5"/>
        <v>2689031.7350228135</v>
      </c>
      <c r="CG39" s="143">
        <f t="shared" si="6"/>
        <v>3491142.5278579337</v>
      </c>
      <c r="CH39" s="143">
        <f>ponuda2013!BZ39</f>
        <v>3491142.5278579337</v>
      </c>
      <c r="CI39" s="62">
        <f t="shared" si="7"/>
        <v>0</v>
      </c>
      <c r="CL39" s="144"/>
      <c r="CM39" s="144"/>
      <c r="CN39" s="144"/>
      <c r="CO39" s="145"/>
      <c r="CP39" s="145"/>
      <c r="CR39" s="144"/>
      <c r="CS39" s="144"/>
    </row>
    <row r="40" spans="1:97" customFormat="1" ht="15" x14ac:dyDescent="0.25">
      <c r="A40" s="139">
        <v>33</v>
      </c>
      <c r="B40" s="64" t="s">
        <v>262</v>
      </c>
      <c r="C40" s="65" t="s">
        <v>355</v>
      </c>
      <c r="D40" s="54">
        <v>44.93342074701367</v>
      </c>
      <c r="E40" s="54">
        <v>130.5262656727063</v>
      </c>
      <c r="F40" s="54">
        <v>66.394448823449196</v>
      </c>
      <c r="G40" s="54">
        <v>4215.9389305751984</v>
      </c>
      <c r="H40" s="54">
        <v>10924.178055855811</v>
      </c>
      <c r="I40" s="54">
        <v>1335.1609457259749</v>
      </c>
      <c r="J40" s="54">
        <v>1359.0376813703028</v>
      </c>
      <c r="K40" s="54">
        <v>198.73494457063404</v>
      </c>
      <c r="L40" s="54">
        <v>883.89692293845576</v>
      </c>
      <c r="M40" s="54">
        <v>1.4122648644355589</v>
      </c>
      <c r="N40" s="54">
        <v>476.75751313446233</v>
      </c>
      <c r="O40" s="54">
        <v>487.18038373805166</v>
      </c>
      <c r="P40" s="54">
        <v>1001.8965068676395</v>
      </c>
      <c r="Q40" s="54">
        <v>2275.3928714290005</v>
      </c>
      <c r="R40" s="54">
        <v>587.26354105984683</v>
      </c>
      <c r="S40" s="54">
        <v>1602.42427657949</v>
      </c>
      <c r="T40" s="54">
        <v>431.57477578585139</v>
      </c>
      <c r="U40" s="54">
        <v>1107.8174020189099</v>
      </c>
      <c r="V40" s="54">
        <v>1495.4301898737101</v>
      </c>
      <c r="W40" s="54">
        <v>665.09704037186668</v>
      </c>
      <c r="X40" s="54">
        <v>103.60049865919555</v>
      </c>
      <c r="Y40" s="54">
        <v>335.13506815498727</v>
      </c>
      <c r="Z40" s="54">
        <v>2972.1112593975354</v>
      </c>
      <c r="AA40" s="54">
        <v>188.61748665600297</v>
      </c>
      <c r="AB40" s="54">
        <v>361.6401840926585</v>
      </c>
      <c r="AC40" s="54">
        <v>1078.1290661205294</v>
      </c>
      <c r="AD40" s="54">
        <v>33624.993527193663</v>
      </c>
      <c r="AE40" s="54">
        <v>8337.6182531080249</v>
      </c>
      <c r="AF40" s="54">
        <v>57351.457846247642</v>
      </c>
      <c r="AG40" s="54">
        <v>15145.461238016542</v>
      </c>
      <c r="AH40" s="54">
        <v>101.89471261678979</v>
      </c>
      <c r="AI40" s="54">
        <v>225.11520140660329</v>
      </c>
      <c r="AJ40" s="54">
        <v>3726.4570886252341</v>
      </c>
      <c r="AK40" s="54">
        <v>85162.14261329986</v>
      </c>
      <c r="AL40" s="54">
        <v>81229.322455267931</v>
      </c>
      <c r="AM40" s="54">
        <v>1601.9281395967053</v>
      </c>
      <c r="AN40" s="54">
        <v>229.53390791000979</v>
      </c>
      <c r="AO40" s="54">
        <v>7747.2126741654738</v>
      </c>
      <c r="AP40" s="54">
        <v>8371.6192550545402</v>
      </c>
      <c r="AQ40" s="54">
        <v>27125.009153221836</v>
      </c>
      <c r="AR40" s="54">
        <v>10964.585020511407</v>
      </c>
      <c r="AS40" s="54">
        <v>3911.3805969658547</v>
      </c>
      <c r="AT40" s="54">
        <v>1982.1602808665057</v>
      </c>
      <c r="AU40" s="54">
        <v>131.05381794035404</v>
      </c>
      <c r="AV40" s="54">
        <v>24.410877368627308</v>
      </c>
      <c r="AW40" s="54">
        <v>24049.053387936601</v>
      </c>
      <c r="AX40" s="54">
        <v>1677.4826216732502</v>
      </c>
      <c r="AY40" s="54">
        <v>3624.4190763613256</v>
      </c>
      <c r="AZ40" s="54">
        <v>16404.41876382269</v>
      </c>
      <c r="BA40" s="54">
        <v>268.31559014636275</v>
      </c>
      <c r="BB40" s="54">
        <v>260.23463429567551</v>
      </c>
      <c r="BC40" s="54">
        <v>1928.1595209919551</v>
      </c>
      <c r="BD40" s="54">
        <v>1628.6856574032347</v>
      </c>
      <c r="BE40" s="54">
        <v>300.66219056326457</v>
      </c>
      <c r="BF40" s="54">
        <v>41082.561137017285</v>
      </c>
      <c r="BG40" s="54">
        <v>34225.024643455879</v>
      </c>
      <c r="BH40" s="54">
        <v>2443.2851853245174</v>
      </c>
      <c r="BI40" s="54">
        <v>2200.764480441223</v>
      </c>
      <c r="BJ40" s="54">
        <v>427.97477341067082</v>
      </c>
      <c r="BK40" s="54">
        <v>30414.066723430245</v>
      </c>
      <c r="BL40" s="54">
        <v>38233.448681863512</v>
      </c>
      <c r="BM40" s="54">
        <v>1024.8056511114216</v>
      </c>
      <c r="BN40" s="54">
        <v>165.98415724170536</v>
      </c>
      <c r="BO40" s="54">
        <v>0</v>
      </c>
      <c r="BP40" s="54">
        <v>0</v>
      </c>
      <c r="BQ40" s="55">
        <f t="shared" si="0"/>
        <v>581682.98548095813</v>
      </c>
      <c r="BR40" s="54">
        <v>244825.78746919159</v>
      </c>
      <c r="BS40" s="54">
        <v>0</v>
      </c>
      <c r="BT40" s="54">
        <v>0</v>
      </c>
      <c r="BU40" s="140">
        <f t="shared" si="1"/>
        <v>244825.78746919159</v>
      </c>
      <c r="BV40" s="54">
        <v>733.39182764563407</v>
      </c>
      <c r="BW40" s="54">
        <v>0</v>
      </c>
      <c r="BX40" s="54">
        <v>0</v>
      </c>
      <c r="BY40" s="141">
        <f t="shared" si="2"/>
        <v>0</v>
      </c>
      <c r="BZ40" s="141">
        <f t="shared" si="3"/>
        <v>733.39182764563407</v>
      </c>
      <c r="CA40" s="54">
        <v>0</v>
      </c>
      <c r="CB40" s="54"/>
      <c r="CC40" s="54"/>
      <c r="CD40" s="58">
        <v>1608656.7669160331</v>
      </c>
      <c r="CE40" s="55">
        <f t="shared" si="4"/>
        <v>1608656.7669160331</v>
      </c>
      <c r="CF40" s="142">
        <f t="shared" si="5"/>
        <v>1854215.9462128705</v>
      </c>
      <c r="CG40" s="143">
        <f t="shared" si="6"/>
        <v>2435898.9316938287</v>
      </c>
      <c r="CH40" s="143">
        <f>ponuda2013!BZ40</f>
        <v>2435898.9316938287</v>
      </c>
      <c r="CI40" s="62">
        <f t="shared" si="7"/>
        <v>0</v>
      </c>
      <c r="CL40" s="144"/>
      <c r="CM40" s="144"/>
      <c r="CN40" s="144"/>
      <c r="CO40" s="145"/>
      <c r="CP40" s="145"/>
      <c r="CR40" s="144"/>
      <c r="CS40" s="144"/>
    </row>
    <row r="41" spans="1:97" customFormat="1" ht="15" x14ac:dyDescent="0.25">
      <c r="A41" s="139">
        <v>34</v>
      </c>
      <c r="B41" s="64" t="s">
        <v>263</v>
      </c>
      <c r="C41" s="65" t="s">
        <v>324</v>
      </c>
      <c r="D41" s="54">
        <v>53573.758638076171</v>
      </c>
      <c r="E41" s="54">
        <v>5614.0236640095891</v>
      </c>
      <c r="F41" s="54">
        <v>12178.855545633654</v>
      </c>
      <c r="G41" s="54">
        <v>257142.14585927001</v>
      </c>
      <c r="H41" s="54">
        <v>956970.81677469111</v>
      </c>
      <c r="I41" s="54">
        <v>102884.3612663714</v>
      </c>
      <c r="J41" s="54">
        <v>74954.096225665446</v>
      </c>
      <c r="K41" s="54">
        <v>23052.497622769781</v>
      </c>
      <c r="L41" s="54">
        <v>51164.409533517333</v>
      </c>
      <c r="M41" s="54">
        <v>163.81735230540187</v>
      </c>
      <c r="N41" s="54">
        <v>55302.058034708774</v>
      </c>
      <c r="O41" s="54">
        <v>56511.071378239154</v>
      </c>
      <c r="P41" s="54">
        <v>64639.673542266952</v>
      </c>
      <c r="Q41" s="54">
        <v>200435.09050538894</v>
      </c>
      <c r="R41" s="54">
        <v>50746.631100243249</v>
      </c>
      <c r="S41" s="54">
        <v>131648.48400515178</v>
      </c>
      <c r="T41" s="54">
        <v>50061.032368239212</v>
      </c>
      <c r="U41" s="54">
        <v>84541.479374228933</v>
      </c>
      <c r="V41" s="54">
        <v>73757.115002327933</v>
      </c>
      <c r="W41" s="54">
        <v>18382.662867100411</v>
      </c>
      <c r="X41" s="54">
        <v>12017.26376918096</v>
      </c>
      <c r="Y41" s="54">
        <v>38874.393120147935</v>
      </c>
      <c r="Z41" s="54">
        <v>175270.62015356106</v>
      </c>
      <c r="AA41" s="54">
        <v>21878.910989430558</v>
      </c>
      <c r="AB41" s="54">
        <v>17569.126735362966</v>
      </c>
      <c r="AC41" s="54">
        <v>10975.645731138171</v>
      </c>
      <c r="AD41" s="54">
        <v>55394.842427205491</v>
      </c>
      <c r="AE41" s="54">
        <v>38991.258626753377</v>
      </c>
      <c r="AF41" s="54">
        <v>916548.85832611506</v>
      </c>
      <c r="AG41" s="54">
        <v>169948.04574910877</v>
      </c>
      <c r="AH41" s="54">
        <v>393460.62195372442</v>
      </c>
      <c r="AI41" s="54">
        <v>197073.12100540905</v>
      </c>
      <c r="AJ41" s="54">
        <v>406819.33269768144</v>
      </c>
      <c r="AK41" s="54">
        <v>451865.53205716412</v>
      </c>
      <c r="AL41" s="54">
        <v>4633.8322642547946</v>
      </c>
      <c r="AM41" s="54">
        <v>3058.1589231752605</v>
      </c>
      <c r="AN41" s="54">
        <v>570.64839600653852</v>
      </c>
      <c r="AO41" s="54">
        <v>2821.3528697033398</v>
      </c>
      <c r="AP41" s="54">
        <v>192.90644291341306</v>
      </c>
      <c r="AQ41" s="54">
        <v>9710.6753577643449</v>
      </c>
      <c r="AR41" s="54">
        <v>8151.8392610059445</v>
      </c>
      <c r="AS41" s="54">
        <v>4474.482945718164</v>
      </c>
      <c r="AT41" s="54">
        <v>33532.763811502809</v>
      </c>
      <c r="AU41" s="54">
        <v>1337.5190004070382</v>
      </c>
      <c r="AV41" s="54">
        <v>1378.6193790698255</v>
      </c>
      <c r="AW41" s="54">
        <v>9637.2949880399574</v>
      </c>
      <c r="AX41" s="54">
        <v>7359.9727121271608</v>
      </c>
      <c r="AY41" s="54">
        <v>3171.0089772683295</v>
      </c>
      <c r="AZ41" s="54">
        <v>29347.913546249543</v>
      </c>
      <c r="BA41" s="54">
        <v>164.58662005379833</v>
      </c>
      <c r="BB41" s="54">
        <v>9505.5581428998612</v>
      </c>
      <c r="BC41" s="54">
        <v>1850.4878525455988</v>
      </c>
      <c r="BD41" s="54">
        <v>3297.7470136444972</v>
      </c>
      <c r="BE41" s="54">
        <v>1998.9407931637304</v>
      </c>
      <c r="BF41" s="54">
        <v>27307.905702825821</v>
      </c>
      <c r="BG41" s="54">
        <v>3087.1927679162295</v>
      </c>
      <c r="BH41" s="54">
        <v>500.69805474289956</v>
      </c>
      <c r="BI41" s="54">
        <v>1099.2754153284527</v>
      </c>
      <c r="BJ41" s="54">
        <v>835.98038651178888</v>
      </c>
      <c r="BK41" s="54">
        <v>2350.6468643965295</v>
      </c>
      <c r="BL41" s="54">
        <v>63239.379004660601</v>
      </c>
      <c r="BM41" s="54">
        <v>1615.2829407283114</v>
      </c>
      <c r="BN41" s="54">
        <v>1719.1948815434896</v>
      </c>
      <c r="BO41" s="54">
        <v>0</v>
      </c>
      <c r="BP41" s="54">
        <v>0</v>
      </c>
      <c r="BQ41" s="55">
        <f t="shared" si="0"/>
        <v>5468363.5193183562</v>
      </c>
      <c r="BR41" s="54">
        <v>0</v>
      </c>
      <c r="BS41" s="54">
        <v>0</v>
      </c>
      <c r="BT41" s="54">
        <v>12629.723116364748</v>
      </c>
      <c r="BU41" s="140">
        <f t="shared" si="1"/>
        <v>12629.723116364748</v>
      </c>
      <c r="BV41" s="54">
        <v>0</v>
      </c>
      <c r="BW41" s="54">
        <v>0</v>
      </c>
      <c r="BX41" s="54">
        <v>0</v>
      </c>
      <c r="BY41" s="141">
        <f t="shared" si="2"/>
        <v>0</v>
      </c>
      <c r="BZ41" s="141">
        <f t="shared" si="3"/>
        <v>0</v>
      </c>
      <c r="CA41" s="54">
        <v>0</v>
      </c>
      <c r="CB41" s="54"/>
      <c r="CC41" s="54"/>
      <c r="CD41" s="58">
        <v>2123398.6755967778</v>
      </c>
      <c r="CE41" s="55">
        <f t="shared" si="4"/>
        <v>2123398.6755967778</v>
      </c>
      <c r="CF41" s="142">
        <f t="shared" si="5"/>
        <v>2136028.3987131426</v>
      </c>
      <c r="CG41" s="143">
        <f t="shared" si="6"/>
        <v>7604391.9180314988</v>
      </c>
      <c r="CH41" s="143">
        <f>ponuda2013!BZ41</f>
        <v>7604391.9180314988</v>
      </c>
      <c r="CI41" s="62">
        <f t="shared" si="7"/>
        <v>0</v>
      </c>
      <c r="CL41" s="144"/>
      <c r="CM41" s="144"/>
      <c r="CN41" s="144"/>
      <c r="CO41" s="145"/>
      <c r="CP41" s="145"/>
      <c r="CR41" s="144"/>
      <c r="CS41" s="144"/>
    </row>
    <row r="42" spans="1:97" customFormat="1" ht="15" x14ac:dyDescent="0.25">
      <c r="A42" s="139">
        <v>35</v>
      </c>
      <c r="B42" s="64" t="s">
        <v>264</v>
      </c>
      <c r="C42" s="65" t="s">
        <v>325</v>
      </c>
      <c r="D42" s="54">
        <v>8105.4909198740406</v>
      </c>
      <c r="E42" s="54">
        <v>1136.4788542831791</v>
      </c>
      <c r="F42" s="54">
        <v>221.36317243655623</v>
      </c>
      <c r="G42" s="54">
        <v>7072.1639577989636</v>
      </c>
      <c r="H42" s="54">
        <v>45699.331213964462</v>
      </c>
      <c r="I42" s="54">
        <v>16228.90922614557</v>
      </c>
      <c r="J42" s="54">
        <v>3141.6101308595917</v>
      </c>
      <c r="K42" s="54">
        <v>926.7308210303238</v>
      </c>
      <c r="L42" s="54">
        <v>19982.202511584936</v>
      </c>
      <c r="M42" s="54">
        <v>6.6208013080462047</v>
      </c>
      <c r="N42" s="54">
        <v>3681.685035974212</v>
      </c>
      <c r="O42" s="54">
        <v>10991.413400133983</v>
      </c>
      <c r="P42" s="54">
        <v>2358.5460392869813</v>
      </c>
      <c r="Q42" s="54">
        <v>5889.2593911925269</v>
      </c>
      <c r="R42" s="54">
        <v>4500.499645336562</v>
      </c>
      <c r="S42" s="54">
        <v>4704.0529958036977</v>
      </c>
      <c r="T42" s="54">
        <v>3967.0312274672356</v>
      </c>
      <c r="U42" s="54">
        <v>6838.4629358112225</v>
      </c>
      <c r="V42" s="54">
        <v>4813.9331442038974</v>
      </c>
      <c r="W42" s="54">
        <v>1547.0944505419163</v>
      </c>
      <c r="X42" s="54">
        <v>10042.555931325902</v>
      </c>
      <c r="Y42" s="54">
        <v>3978.6897752044051</v>
      </c>
      <c r="Z42" s="54">
        <v>3811.4933248739517</v>
      </c>
      <c r="AA42" s="54">
        <v>92347.077791694959</v>
      </c>
      <c r="AB42" s="54">
        <v>8469.2737957066602</v>
      </c>
      <c r="AC42" s="54">
        <v>14099.494782540152</v>
      </c>
      <c r="AD42" s="54">
        <v>15100.89598177496</v>
      </c>
      <c r="AE42" s="54">
        <v>13811.878609238604</v>
      </c>
      <c r="AF42" s="54">
        <v>103676.8883323849</v>
      </c>
      <c r="AG42" s="54">
        <v>100042.53182720595</v>
      </c>
      <c r="AH42" s="54">
        <v>5548.3835035366465</v>
      </c>
      <c r="AI42" s="54">
        <v>467.466837653759</v>
      </c>
      <c r="AJ42" s="54">
        <v>598.17531375211479</v>
      </c>
      <c r="AK42" s="54">
        <v>12478.723877113573</v>
      </c>
      <c r="AL42" s="54">
        <v>63185.425141275315</v>
      </c>
      <c r="AM42" s="54">
        <v>11187.098735911311</v>
      </c>
      <c r="AN42" s="54">
        <v>11650.513437336083</v>
      </c>
      <c r="AO42" s="54">
        <v>3304.3781405589566</v>
      </c>
      <c r="AP42" s="54">
        <v>129995.14629974061</v>
      </c>
      <c r="AQ42" s="54">
        <v>13083.369475865096</v>
      </c>
      <c r="AR42" s="54">
        <v>200866.50766200427</v>
      </c>
      <c r="AS42" s="54">
        <v>67884.197673180155</v>
      </c>
      <c r="AT42" s="54">
        <v>76128.803770658051</v>
      </c>
      <c r="AU42" s="54">
        <v>816.60170436372584</v>
      </c>
      <c r="AV42" s="54">
        <v>839.65179636227072</v>
      </c>
      <c r="AW42" s="54">
        <v>31439.799707673232</v>
      </c>
      <c r="AX42" s="54">
        <v>24543.722943812121</v>
      </c>
      <c r="AY42" s="54">
        <v>3726.4733736501466</v>
      </c>
      <c r="AZ42" s="54">
        <v>28211.320529063541</v>
      </c>
      <c r="BA42" s="54">
        <v>1906.420780648459</v>
      </c>
      <c r="BB42" s="54">
        <v>1214.3343291938772</v>
      </c>
      <c r="BC42" s="54">
        <v>3505.2524307600561</v>
      </c>
      <c r="BD42" s="54">
        <v>1009.8113816719722</v>
      </c>
      <c r="BE42" s="54">
        <v>10562.453468216505</v>
      </c>
      <c r="BF42" s="54">
        <v>224101.99523400882</v>
      </c>
      <c r="BG42" s="54">
        <v>8153.3767942166387</v>
      </c>
      <c r="BH42" s="54">
        <v>11070.966210667653</v>
      </c>
      <c r="BI42" s="54">
        <v>6207.9899882263926</v>
      </c>
      <c r="BJ42" s="54">
        <v>6015.8716126934287</v>
      </c>
      <c r="BK42" s="54">
        <v>14294.982773025904</v>
      </c>
      <c r="BL42" s="54">
        <v>42140.002079234837</v>
      </c>
      <c r="BM42" s="54">
        <v>3104.1015652018318</v>
      </c>
      <c r="BN42" s="54">
        <v>6801.2457827003154</v>
      </c>
      <c r="BO42" s="54">
        <v>0</v>
      </c>
      <c r="BP42" s="54">
        <v>0</v>
      </c>
      <c r="BQ42" s="55">
        <f t="shared" si="0"/>
        <v>1543238.2243809667</v>
      </c>
      <c r="BR42" s="54">
        <v>121766.82405757395</v>
      </c>
      <c r="BS42" s="54">
        <v>0</v>
      </c>
      <c r="BT42" s="54">
        <v>0</v>
      </c>
      <c r="BU42" s="140">
        <f t="shared" si="1"/>
        <v>121766.82405757395</v>
      </c>
      <c r="BV42" s="54">
        <v>0</v>
      </c>
      <c r="BW42" s="54">
        <v>0</v>
      </c>
      <c r="BX42" s="54">
        <v>0</v>
      </c>
      <c r="BY42" s="141">
        <f t="shared" si="2"/>
        <v>0</v>
      </c>
      <c r="BZ42" s="141">
        <f t="shared" si="3"/>
        <v>0</v>
      </c>
      <c r="CA42" s="54">
        <v>0</v>
      </c>
      <c r="CB42" s="54"/>
      <c r="CC42" s="54"/>
      <c r="CD42" s="58">
        <v>201441.84393637013</v>
      </c>
      <c r="CE42" s="55">
        <f t="shared" si="4"/>
        <v>201441.84393637013</v>
      </c>
      <c r="CF42" s="142">
        <f t="shared" si="5"/>
        <v>323208.66799394408</v>
      </c>
      <c r="CG42" s="143">
        <f t="shared" si="6"/>
        <v>1866446.8923749109</v>
      </c>
      <c r="CH42" s="143">
        <f>ponuda2013!BZ42</f>
        <v>1866446.8923749109</v>
      </c>
      <c r="CI42" s="62">
        <f t="shared" si="7"/>
        <v>0</v>
      </c>
      <c r="CL42" s="144"/>
      <c r="CM42" s="144"/>
      <c r="CN42" s="144"/>
      <c r="CO42" s="145"/>
      <c r="CP42" s="145"/>
      <c r="CR42" s="144"/>
      <c r="CS42" s="144"/>
    </row>
    <row r="43" spans="1:97" customFormat="1" ht="15" x14ac:dyDescent="0.25">
      <c r="A43" s="139">
        <v>36</v>
      </c>
      <c r="B43" s="64" t="s">
        <v>265</v>
      </c>
      <c r="C43" s="65" t="s">
        <v>356</v>
      </c>
      <c r="D43" s="54">
        <v>205.52760863805781</v>
      </c>
      <c r="E43" s="54">
        <v>941.86769704527524</v>
      </c>
      <c r="F43" s="54">
        <v>3870.684024260258</v>
      </c>
      <c r="G43" s="54">
        <v>3392.7175124762775</v>
      </c>
      <c r="H43" s="54">
        <v>53516.140086619082</v>
      </c>
      <c r="I43" s="54">
        <v>3598.7191903029043</v>
      </c>
      <c r="J43" s="54">
        <v>1717.5293703266254</v>
      </c>
      <c r="K43" s="54">
        <v>2045.4705087114728</v>
      </c>
      <c r="L43" s="54">
        <v>1895.3617176326366</v>
      </c>
      <c r="M43" s="54">
        <v>2693.0842566547331</v>
      </c>
      <c r="N43" s="54">
        <v>2890.8069865398593</v>
      </c>
      <c r="O43" s="54">
        <v>8707.2053213676936</v>
      </c>
      <c r="P43" s="54">
        <v>1631.0666518478438</v>
      </c>
      <c r="Q43" s="54">
        <v>3906.9596271827204</v>
      </c>
      <c r="R43" s="54">
        <v>744.18935597291443</v>
      </c>
      <c r="S43" s="54">
        <v>9213.2229806940741</v>
      </c>
      <c r="T43" s="54">
        <v>1763.7004713017338</v>
      </c>
      <c r="U43" s="54">
        <v>3748.5172188333258</v>
      </c>
      <c r="V43" s="54">
        <v>5669.7345019201748</v>
      </c>
      <c r="W43" s="54">
        <v>524.20509034810823</v>
      </c>
      <c r="X43" s="54">
        <v>1976.6620920596515</v>
      </c>
      <c r="Y43" s="54">
        <v>2774.8122327178435</v>
      </c>
      <c r="Z43" s="54">
        <v>9070.3562284754989</v>
      </c>
      <c r="AA43" s="54">
        <v>8704.7818846837708</v>
      </c>
      <c r="AB43" s="54">
        <v>697.98946085331647</v>
      </c>
      <c r="AC43" s="54">
        <v>16875.847190886758</v>
      </c>
      <c r="AD43" s="54">
        <v>101398.96772267994</v>
      </c>
      <c r="AE43" s="54">
        <v>42328.842352406864</v>
      </c>
      <c r="AF43" s="54">
        <v>374801.42781080841</v>
      </c>
      <c r="AG43" s="54">
        <v>167062.24592971412</v>
      </c>
      <c r="AH43" s="54">
        <v>21672.387270741896</v>
      </c>
      <c r="AI43" s="54">
        <v>9639.9908594150602</v>
      </c>
      <c r="AJ43" s="54">
        <v>9134.1070569205494</v>
      </c>
      <c r="AK43" s="54">
        <v>25217.513924370778</v>
      </c>
      <c r="AL43" s="54">
        <v>2076.3434266397344</v>
      </c>
      <c r="AM43" s="54">
        <v>157956.12680719758</v>
      </c>
      <c r="AN43" s="54">
        <v>5382.839130943732</v>
      </c>
      <c r="AO43" s="54">
        <v>36178.900002465612</v>
      </c>
      <c r="AP43" s="54">
        <v>23212.909047710353</v>
      </c>
      <c r="AQ43" s="54">
        <v>73075.838114579805</v>
      </c>
      <c r="AR43" s="54">
        <v>58165.480436522346</v>
      </c>
      <c r="AS43" s="54">
        <v>76958.733335855984</v>
      </c>
      <c r="AT43" s="54">
        <v>8299.3721031649129</v>
      </c>
      <c r="AU43" s="54">
        <v>8074.6537817668768</v>
      </c>
      <c r="AV43" s="54">
        <v>381.15302612677976</v>
      </c>
      <c r="AW43" s="54">
        <v>254923.56606408296</v>
      </c>
      <c r="AX43" s="54">
        <v>17933.776056622308</v>
      </c>
      <c r="AY43" s="54">
        <v>8064.1546761103227</v>
      </c>
      <c r="AZ43" s="54">
        <v>72901.250696582065</v>
      </c>
      <c r="BA43" s="54">
        <v>1267.1201746481102</v>
      </c>
      <c r="BB43" s="54">
        <v>2862.7915186852551</v>
      </c>
      <c r="BC43" s="54">
        <v>4897.0991554229859</v>
      </c>
      <c r="BD43" s="54">
        <v>1763871.1961342422</v>
      </c>
      <c r="BE43" s="54">
        <v>21305.613847779412</v>
      </c>
      <c r="BF43" s="54">
        <v>805623.56808916316</v>
      </c>
      <c r="BG43" s="54">
        <v>94198.957319700537</v>
      </c>
      <c r="BH43" s="54">
        <v>44287.63153835362</v>
      </c>
      <c r="BI43" s="54">
        <v>5569.3916495761459</v>
      </c>
      <c r="BJ43" s="54">
        <v>11114.493912717773</v>
      </c>
      <c r="BK43" s="54">
        <v>116422.79390816782</v>
      </c>
      <c r="BL43" s="54">
        <v>99636.413097547585</v>
      </c>
      <c r="BM43" s="54">
        <v>10524.223424125123</v>
      </c>
      <c r="BN43" s="54">
        <v>6315.7885604748417</v>
      </c>
      <c r="BO43" s="54">
        <v>0</v>
      </c>
      <c r="BP43" s="54">
        <v>0</v>
      </c>
      <c r="BQ43" s="55">
        <f t="shared" si="0"/>
        <v>4695514.821232385</v>
      </c>
      <c r="BR43" s="54">
        <v>3627993.8520792113</v>
      </c>
      <c r="BS43" s="54">
        <v>0</v>
      </c>
      <c r="BT43" s="54">
        <v>149904.81520343912</v>
      </c>
      <c r="BU43" s="140">
        <f t="shared" si="1"/>
        <v>3777898.6672826502</v>
      </c>
      <c r="BV43" s="54">
        <v>4889.2289776286743</v>
      </c>
      <c r="BW43" s="54">
        <v>0</v>
      </c>
      <c r="BX43" s="54">
        <v>0</v>
      </c>
      <c r="BY43" s="141">
        <f t="shared" si="2"/>
        <v>0</v>
      </c>
      <c r="BZ43" s="141">
        <f t="shared" si="3"/>
        <v>4889.2289776286743</v>
      </c>
      <c r="CA43" s="54">
        <v>0</v>
      </c>
      <c r="CB43" s="54"/>
      <c r="CC43" s="54"/>
      <c r="CD43" s="58">
        <v>26510106.29607683</v>
      </c>
      <c r="CE43" s="55">
        <f t="shared" si="4"/>
        <v>26510106.29607683</v>
      </c>
      <c r="CF43" s="142">
        <f t="shared" si="5"/>
        <v>30292894.192337111</v>
      </c>
      <c r="CG43" s="143">
        <f t="shared" si="6"/>
        <v>34988409.013569497</v>
      </c>
      <c r="CH43" s="143">
        <f>ponuda2013!BZ43</f>
        <v>34988409.013569489</v>
      </c>
      <c r="CI43" s="62">
        <f t="shared" si="7"/>
        <v>0</v>
      </c>
      <c r="CL43" s="144"/>
      <c r="CM43" s="144"/>
      <c r="CN43" s="144"/>
      <c r="CO43" s="145"/>
      <c r="CP43" s="145"/>
      <c r="CR43" s="144"/>
      <c r="CS43" s="144"/>
    </row>
    <row r="44" spans="1:97" customFormat="1" ht="15" x14ac:dyDescent="0.25">
      <c r="A44" s="139">
        <v>37</v>
      </c>
      <c r="B44" s="64" t="s">
        <v>266</v>
      </c>
      <c r="C44" s="65" t="s">
        <v>357</v>
      </c>
      <c r="D44" s="54">
        <v>2219.8061552773547</v>
      </c>
      <c r="E44" s="54">
        <v>453.47631652881904</v>
      </c>
      <c r="F44" s="54">
        <v>15.728049331859769</v>
      </c>
      <c r="G44" s="54">
        <v>9184.0201097298359</v>
      </c>
      <c r="H44" s="54">
        <v>20807.57911089691</v>
      </c>
      <c r="I44" s="54">
        <v>11870.355395118824</v>
      </c>
      <c r="J44" s="54">
        <v>4306.9654092595829</v>
      </c>
      <c r="K44" s="54">
        <v>939.5372923458151</v>
      </c>
      <c r="L44" s="54">
        <v>20258.336095876934</v>
      </c>
      <c r="M44" s="54">
        <v>6.7122940048605741</v>
      </c>
      <c r="N44" s="54">
        <v>5671.9344798144102</v>
      </c>
      <c r="O44" s="54">
        <v>11143.303482163448</v>
      </c>
      <c r="P44" s="54">
        <v>7158.7999849404359</v>
      </c>
      <c r="Q44" s="54">
        <v>9490.3669589952424</v>
      </c>
      <c r="R44" s="54">
        <v>2239.8180486920824</v>
      </c>
      <c r="S44" s="54">
        <v>12301.431103732839</v>
      </c>
      <c r="T44" s="54">
        <v>7785.4642997399642</v>
      </c>
      <c r="U44" s="54">
        <v>10195.837038468375</v>
      </c>
      <c r="V44" s="54">
        <v>6307.338440029298</v>
      </c>
      <c r="W44" s="54">
        <v>1085.86598041207</v>
      </c>
      <c r="X44" s="54">
        <v>6707.9460894927324</v>
      </c>
      <c r="Y44" s="54">
        <v>4033.671195184314</v>
      </c>
      <c r="Z44" s="54">
        <v>3523.6482342545519</v>
      </c>
      <c r="AA44" s="54">
        <v>93623.219877369804</v>
      </c>
      <c r="AB44" s="54">
        <v>4456.2654114155148</v>
      </c>
      <c r="AC44" s="54">
        <v>639.31709683607653</v>
      </c>
      <c r="AD44" s="54">
        <v>100.08274362555854</v>
      </c>
      <c r="AE44" s="54">
        <v>291.05897389699345</v>
      </c>
      <c r="AF44" s="54">
        <v>77572.405737655514</v>
      </c>
      <c r="AG44" s="54">
        <v>52558.046158329664</v>
      </c>
      <c r="AH44" s="54">
        <v>4902.4907050003358</v>
      </c>
      <c r="AI44" s="54">
        <v>470.42571683649805</v>
      </c>
      <c r="AJ44" s="54">
        <v>190.30503833726883</v>
      </c>
      <c r="AK44" s="54">
        <v>510.16996085732922</v>
      </c>
      <c r="AL44" s="54">
        <v>905.25473464314132</v>
      </c>
      <c r="AM44" s="54">
        <v>7350.8883720958283</v>
      </c>
      <c r="AN44" s="54">
        <v>93878.348863496984</v>
      </c>
      <c r="AO44" s="54">
        <v>1023.5063669715272</v>
      </c>
      <c r="AP44" s="54">
        <v>14.228835569015775</v>
      </c>
      <c r="AQ44" s="54">
        <v>5221.4862389456575</v>
      </c>
      <c r="AR44" s="54">
        <v>21123.59258212295</v>
      </c>
      <c r="AS44" s="54">
        <v>12857.04111798357</v>
      </c>
      <c r="AT44" s="54">
        <v>1326.4423412885574</v>
      </c>
      <c r="AU44" s="54">
        <v>922.81123267132466</v>
      </c>
      <c r="AV44" s="54">
        <v>130.08649920924594</v>
      </c>
      <c r="AW44" s="54">
        <v>314.28567692958325</v>
      </c>
      <c r="AX44" s="54">
        <v>923.9949800257707</v>
      </c>
      <c r="AY44" s="54">
        <v>4652.4313306194599</v>
      </c>
      <c r="AZ44" s="54">
        <v>830.95955949107622</v>
      </c>
      <c r="BA44" s="54">
        <v>1903.9275842741797</v>
      </c>
      <c r="BB44" s="54">
        <v>620.06796020012337</v>
      </c>
      <c r="BC44" s="54">
        <v>2065.9630530513173</v>
      </c>
      <c r="BD44" s="54">
        <v>2955.0626351481965</v>
      </c>
      <c r="BE44" s="54">
        <v>642.41332098460543</v>
      </c>
      <c r="BF44" s="54">
        <v>51323.722787490166</v>
      </c>
      <c r="BG44" s="54">
        <v>11838.178578502439</v>
      </c>
      <c r="BH44" s="54">
        <v>1210.8357187609488</v>
      </c>
      <c r="BI44" s="54">
        <v>1171.0663765660261</v>
      </c>
      <c r="BJ44" s="54">
        <v>12071.244237499313</v>
      </c>
      <c r="BK44" s="54">
        <v>1804.7061999691243</v>
      </c>
      <c r="BL44" s="54">
        <v>75857.538555927618</v>
      </c>
      <c r="BM44" s="54">
        <v>68.27339015802302</v>
      </c>
      <c r="BN44" s="54">
        <v>452.45905610070844</v>
      </c>
      <c r="BO44" s="54">
        <v>0</v>
      </c>
      <c r="BP44" s="54">
        <v>0</v>
      </c>
      <c r="BQ44" s="55">
        <f t="shared" si="0"/>
        <v>708482.54717114754</v>
      </c>
      <c r="BR44" s="54">
        <v>1643270.3467868618</v>
      </c>
      <c r="BS44" s="54">
        <v>0</v>
      </c>
      <c r="BT44" s="54">
        <v>4391.5466758909588</v>
      </c>
      <c r="BU44" s="140">
        <f t="shared" si="1"/>
        <v>1647661.8934627527</v>
      </c>
      <c r="BV44" s="54">
        <v>234486.62600041882</v>
      </c>
      <c r="BW44" s="54">
        <v>0</v>
      </c>
      <c r="BX44" s="54">
        <v>0</v>
      </c>
      <c r="BY44" s="141">
        <f t="shared" si="2"/>
        <v>0</v>
      </c>
      <c r="BZ44" s="141">
        <f t="shared" si="3"/>
        <v>234486.62600041882</v>
      </c>
      <c r="CA44" s="54">
        <v>270471.42334169731</v>
      </c>
      <c r="CB44" s="54"/>
      <c r="CC44" s="54"/>
      <c r="CD44" s="58">
        <v>166753.20785223291</v>
      </c>
      <c r="CE44" s="55">
        <f t="shared" si="4"/>
        <v>437224.63119393022</v>
      </c>
      <c r="CF44" s="142">
        <f t="shared" si="5"/>
        <v>2319373.1506571015</v>
      </c>
      <c r="CG44" s="143">
        <f t="shared" si="6"/>
        <v>3027855.6978282491</v>
      </c>
      <c r="CH44" s="143">
        <f>ponuda2013!BZ44</f>
        <v>3027855.6978282486</v>
      </c>
      <c r="CI44" s="62">
        <f t="shared" si="7"/>
        <v>0</v>
      </c>
      <c r="CL44" s="144"/>
      <c r="CM44" s="144"/>
      <c r="CN44" s="144"/>
      <c r="CO44" s="145"/>
      <c r="CP44" s="145"/>
      <c r="CR44" s="144"/>
      <c r="CS44" s="144"/>
    </row>
    <row r="45" spans="1:97" customFormat="1" ht="15" x14ac:dyDescent="0.25">
      <c r="A45" s="139">
        <v>38</v>
      </c>
      <c r="B45" s="64" t="s">
        <v>267</v>
      </c>
      <c r="C45" s="65" t="s">
        <v>326</v>
      </c>
      <c r="D45" s="54">
        <v>161.36660285155378</v>
      </c>
      <c r="E45" s="54">
        <v>33.209074816008439</v>
      </c>
      <c r="F45" s="54">
        <v>37.565393341824752</v>
      </c>
      <c r="G45" s="54">
        <v>1068.5895924306747</v>
      </c>
      <c r="H45" s="54">
        <v>84122.894859595152</v>
      </c>
      <c r="I45" s="54">
        <v>1876.4142884902878</v>
      </c>
      <c r="J45" s="54">
        <v>1410.4152054948925</v>
      </c>
      <c r="K45" s="54">
        <v>985.2853341793857</v>
      </c>
      <c r="L45" s="54">
        <v>21244.756980649632</v>
      </c>
      <c r="M45" s="54">
        <v>7.0391296817786086</v>
      </c>
      <c r="N45" s="54">
        <v>11435.883082010097</v>
      </c>
      <c r="O45" s="54">
        <v>11685.894306412014</v>
      </c>
      <c r="P45" s="54">
        <v>3349.2712683732511</v>
      </c>
      <c r="Q45" s="54">
        <v>2016.0277940723136</v>
      </c>
      <c r="R45" s="54">
        <v>166.8979759889101</v>
      </c>
      <c r="S45" s="54">
        <v>2343.7295551508396</v>
      </c>
      <c r="T45" s="54">
        <v>1669.0123002277885</v>
      </c>
      <c r="U45" s="54">
        <v>3369.5600429004103</v>
      </c>
      <c r="V45" s="54">
        <v>2122.5345175278171</v>
      </c>
      <c r="W45" s="54">
        <v>388.85939853302699</v>
      </c>
      <c r="X45" s="54">
        <v>1354.7342253642189</v>
      </c>
      <c r="Y45" s="54">
        <v>2211.4845660829146</v>
      </c>
      <c r="Z45" s="54">
        <v>1255.8183687016831</v>
      </c>
      <c r="AA45" s="54">
        <v>9476.2452913840098</v>
      </c>
      <c r="AB45" s="54">
        <v>521.34826928713073</v>
      </c>
      <c r="AC45" s="54">
        <v>1440.5245851683517</v>
      </c>
      <c r="AD45" s="54">
        <v>272.29494108227863</v>
      </c>
      <c r="AE45" s="54">
        <v>1834.0401519775162</v>
      </c>
      <c r="AF45" s="54">
        <v>57478.284501681068</v>
      </c>
      <c r="AG45" s="54">
        <v>56925.803942242375</v>
      </c>
      <c r="AH45" s="54">
        <v>47.915574886574809</v>
      </c>
      <c r="AI45" s="54">
        <v>14.583904500857594</v>
      </c>
      <c r="AJ45" s="54">
        <v>24.973223982558387</v>
      </c>
      <c r="AK45" s="54">
        <v>977.98603994042719</v>
      </c>
      <c r="AL45" s="54">
        <v>1679.0243051015066</v>
      </c>
      <c r="AM45" s="54">
        <v>6337.0548660727345</v>
      </c>
      <c r="AN45" s="54">
        <v>13674.51422901255</v>
      </c>
      <c r="AO45" s="54">
        <v>700113.7934087998</v>
      </c>
      <c r="AP45" s="54">
        <v>211541.42028085989</v>
      </c>
      <c r="AQ45" s="54">
        <v>169.97131396215801</v>
      </c>
      <c r="AR45" s="54">
        <v>15386.892447980978</v>
      </c>
      <c r="AS45" s="54">
        <v>7869.9956734281641</v>
      </c>
      <c r="AT45" s="54">
        <v>3128.0426617023304</v>
      </c>
      <c r="AU45" s="54">
        <v>519.74923416486661</v>
      </c>
      <c r="AV45" s="54">
        <v>94.586989142605844</v>
      </c>
      <c r="AW45" s="54">
        <v>459.07564665356443</v>
      </c>
      <c r="AX45" s="54">
        <v>59.300345213854754</v>
      </c>
      <c r="AY45" s="54">
        <v>1.7390338357868176</v>
      </c>
      <c r="AZ45" s="54">
        <v>8709.3565157166759</v>
      </c>
      <c r="BA45" s="54">
        <v>375.25927287068617</v>
      </c>
      <c r="BB45" s="54">
        <v>647.40100644656718</v>
      </c>
      <c r="BC45" s="54">
        <v>33.515449832121085</v>
      </c>
      <c r="BD45" s="54">
        <v>0.18438964247473846</v>
      </c>
      <c r="BE45" s="54">
        <v>827.06998038581401</v>
      </c>
      <c r="BF45" s="54">
        <v>193901.15479943354</v>
      </c>
      <c r="BG45" s="54">
        <v>1846.4703334357055</v>
      </c>
      <c r="BH45" s="54">
        <v>38.217783554035968</v>
      </c>
      <c r="BI45" s="54">
        <v>104.36698751567377</v>
      </c>
      <c r="BJ45" s="54">
        <v>59716.598039821125</v>
      </c>
      <c r="BK45" s="54">
        <v>3599.7639596732415</v>
      </c>
      <c r="BL45" s="54">
        <v>42715.524129439436</v>
      </c>
      <c r="BM45" s="54">
        <v>117.44666595019129</v>
      </c>
      <c r="BN45" s="54">
        <v>1750.0429044846885</v>
      </c>
      <c r="BO45" s="54">
        <v>0</v>
      </c>
      <c r="BP45" s="54">
        <v>0</v>
      </c>
      <c r="BQ45" s="55">
        <f t="shared" si="0"/>
        <v>1558748.7769431421</v>
      </c>
      <c r="BR45" s="54">
        <v>794416.23670453567</v>
      </c>
      <c r="BS45" s="54">
        <v>0</v>
      </c>
      <c r="BT45" s="54">
        <v>885.41162076051069</v>
      </c>
      <c r="BU45" s="140">
        <f t="shared" si="1"/>
        <v>795301.64832529612</v>
      </c>
      <c r="BV45" s="54">
        <v>11863.850190565245</v>
      </c>
      <c r="BW45" s="54">
        <v>0</v>
      </c>
      <c r="BX45" s="54">
        <v>0</v>
      </c>
      <c r="BY45" s="141">
        <f t="shared" si="2"/>
        <v>0</v>
      </c>
      <c r="BZ45" s="141">
        <f t="shared" si="3"/>
        <v>11863.850190565245</v>
      </c>
      <c r="CA45" s="54">
        <v>0</v>
      </c>
      <c r="CB45" s="54"/>
      <c r="CC45" s="54"/>
      <c r="CD45" s="58">
        <v>121922.95617467182</v>
      </c>
      <c r="CE45" s="55">
        <f t="shared" si="4"/>
        <v>121922.95617467182</v>
      </c>
      <c r="CF45" s="142">
        <f t="shared" si="5"/>
        <v>929088.45469053322</v>
      </c>
      <c r="CG45" s="143">
        <f t="shared" si="6"/>
        <v>2487837.2316336753</v>
      </c>
      <c r="CH45" s="143">
        <f>ponuda2013!BZ45</f>
        <v>2487837.2316336753</v>
      </c>
      <c r="CI45" s="62">
        <f t="shared" si="7"/>
        <v>0</v>
      </c>
      <c r="CL45" s="144"/>
      <c r="CM45" s="144"/>
      <c r="CN45" s="144"/>
      <c r="CO45" s="145"/>
      <c r="CP45" s="145"/>
      <c r="CR45" s="144"/>
      <c r="CS45" s="144"/>
    </row>
    <row r="46" spans="1:97" customFormat="1" ht="15" x14ac:dyDescent="0.25">
      <c r="A46" s="139">
        <v>39</v>
      </c>
      <c r="B46" s="64" t="s">
        <v>268</v>
      </c>
      <c r="C46" s="65" t="s">
        <v>327</v>
      </c>
      <c r="D46" s="54">
        <v>15713.575957404464</v>
      </c>
      <c r="E46" s="54">
        <v>2242.5483581122135</v>
      </c>
      <c r="F46" s="54">
        <v>4538.9305267016298</v>
      </c>
      <c r="G46" s="54">
        <v>27983.988162687783</v>
      </c>
      <c r="H46" s="54">
        <v>204923.68684515601</v>
      </c>
      <c r="I46" s="54">
        <v>59083.502541082562</v>
      </c>
      <c r="J46" s="54">
        <v>38980.101374057122</v>
      </c>
      <c r="K46" s="54">
        <v>8850.5459325927513</v>
      </c>
      <c r="L46" s="54">
        <v>35211.951691193848</v>
      </c>
      <c r="M46" s="54">
        <v>63.230557091308505</v>
      </c>
      <c r="N46" s="54">
        <v>57198.341702344034</v>
      </c>
      <c r="O46" s="54">
        <v>58693.857230567577</v>
      </c>
      <c r="P46" s="54">
        <v>28881.008661840384</v>
      </c>
      <c r="Q46" s="54">
        <v>53948.449874967533</v>
      </c>
      <c r="R46" s="54">
        <v>19179.613650247989</v>
      </c>
      <c r="S46" s="54">
        <v>140894.85764333411</v>
      </c>
      <c r="T46" s="54">
        <v>54460.596215389181</v>
      </c>
      <c r="U46" s="54">
        <v>52997.385560130155</v>
      </c>
      <c r="V46" s="54">
        <v>46724.235668885209</v>
      </c>
      <c r="W46" s="54">
        <v>17593.240659848518</v>
      </c>
      <c r="X46" s="54">
        <v>29174.157512226535</v>
      </c>
      <c r="Y46" s="54">
        <v>37997.631899016647</v>
      </c>
      <c r="Z46" s="54">
        <v>47669.48983919176</v>
      </c>
      <c r="AA46" s="54">
        <v>196092.35169482444</v>
      </c>
      <c r="AB46" s="54">
        <v>67631.429279695134</v>
      </c>
      <c r="AC46" s="54">
        <v>27622.552411409164</v>
      </c>
      <c r="AD46" s="54">
        <v>97582.48872125613</v>
      </c>
      <c r="AE46" s="54">
        <v>69920.878464434718</v>
      </c>
      <c r="AF46" s="54">
        <v>451870.92148138938</v>
      </c>
      <c r="AG46" s="54">
        <v>459517.14020999777</v>
      </c>
      <c r="AH46" s="54">
        <v>62885.650894556871</v>
      </c>
      <c r="AI46" s="54">
        <v>7021.5758701015802</v>
      </c>
      <c r="AJ46" s="54">
        <v>3296.8405519628127</v>
      </c>
      <c r="AK46" s="54">
        <v>40232.299165524841</v>
      </c>
      <c r="AL46" s="54">
        <v>9270.9909030599538</v>
      </c>
      <c r="AM46" s="54">
        <v>94038.049131138469</v>
      </c>
      <c r="AN46" s="54">
        <v>22311.103329221267</v>
      </c>
      <c r="AO46" s="54">
        <v>82874.032908672118</v>
      </c>
      <c r="AP46" s="54">
        <v>1740011.7166209929</v>
      </c>
      <c r="AQ46" s="54">
        <v>172950.00880281246</v>
      </c>
      <c r="AR46" s="54">
        <v>325371.23606259719</v>
      </c>
      <c r="AS46" s="54">
        <v>120183.81098393544</v>
      </c>
      <c r="AT46" s="54">
        <v>108850.89657191624</v>
      </c>
      <c r="AU46" s="54">
        <v>14390.996792350908</v>
      </c>
      <c r="AV46" s="54">
        <v>8292.7219464809441</v>
      </c>
      <c r="AW46" s="54">
        <v>159298.93875087021</v>
      </c>
      <c r="AX46" s="54">
        <v>90763.702400270558</v>
      </c>
      <c r="AY46" s="54">
        <v>9253.5334249590269</v>
      </c>
      <c r="AZ46" s="54">
        <v>163802.59721104885</v>
      </c>
      <c r="BA46" s="54">
        <v>27628.365114108194</v>
      </c>
      <c r="BB46" s="54">
        <v>5220.3133386461759</v>
      </c>
      <c r="BC46" s="54">
        <v>18804.256045501748</v>
      </c>
      <c r="BD46" s="54">
        <v>14604.954705820168</v>
      </c>
      <c r="BE46" s="54">
        <v>43841.91771971152</v>
      </c>
      <c r="BF46" s="54">
        <v>694650.15499524388</v>
      </c>
      <c r="BG46" s="54">
        <v>98554.772566544998</v>
      </c>
      <c r="BH46" s="54">
        <v>52392.76585864243</v>
      </c>
      <c r="BI46" s="54">
        <v>20834.096761177178</v>
      </c>
      <c r="BJ46" s="54">
        <v>59529.788634920493</v>
      </c>
      <c r="BK46" s="54">
        <v>61416.877255880085</v>
      </c>
      <c r="BL46" s="54">
        <v>95013.524259237223</v>
      </c>
      <c r="BM46" s="54">
        <v>20390.720053051926</v>
      </c>
      <c r="BN46" s="54">
        <v>19820.943927717402</v>
      </c>
      <c r="BO46" s="54">
        <v>3920.0582701131671</v>
      </c>
      <c r="BP46" s="54">
        <v>0</v>
      </c>
      <c r="BQ46" s="55">
        <f t="shared" si="0"/>
        <v>6884966.9021558668</v>
      </c>
      <c r="BR46" s="54">
        <v>5683310.4393305434</v>
      </c>
      <c r="BS46" s="54">
        <v>0</v>
      </c>
      <c r="BT46" s="54">
        <v>0</v>
      </c>
      <c r="BU46" s="140">
        <f t="shared" si="1"/>
        <v>5683310.4393305434</v>
      </c>
      <c r="BV46" s="54">
        <v>14524.087397514922</v>
      </c>
      <c r="BW46" s="54">
        <v>0</v>
      </c>
      <c r="BX46" s="54">
        <v>0</v>
      </c>
      <c r="BY46" s="141">
        <f t="shared" si="2"/>
        <v>0</v>
      </c>
      <c r="BZ46" s="141">
        <f t="shared" si="3"/>
        <v>14524.087397514922</v>
      </c>
      <c r="CA46" s="54">
        <v>0</v>
      </c>
      <c r="CB46" s="54"/>
      <c r="CC46" s="54"/>
      <c r="CD46" s="58">
        <v>1471493.3272387243</v>
      </c>
      <c r="CE46" s="55">
        <f t="shared" si="4"/>
        <v>1471493.3272387243</v>
      </c>
      <c r="CF46" s="142">
        <f t="shared" si="5"/>
        <v>7169327.8539667828</v>
      </c>
      <c r="CG46" s="143">
        <f t="shared" si="6"/>
        <v>14054294.756122649</v>
      </c>
      <c r="CH46" s="143">
        <f>ponuda2013!BZ46</f>
        <v>14054294.756122649</v>
      </c>
      <c r="CI46" s="62">
        <f t="shared" si="7"/>
        <v>0</v>
      </c>
      <c r="CL46" s="144"/>
      <c r="CM46" s="144"/>
      <c r="CN46" s="144"/>
      <c r="CO46" s="145"/>
      <c r="CP46" s="145"/>
      <c r="CR46" s="144"/>
      <c r="CS46" s="144"/>
    </row>
    <row r="47" spans="1:97" customFormat="1" ht="15" x14ac:dyDescent="0.25">
      <c r="A47" s="139">
        <v>40</v>
      </c>
      <c r="B47" s="64" t="s">
        <v>269</v>
      </c>
      <c r="C47" s="65" t="s">
        <v>328</v>
      </c>
      <c r="D47" s="54">
        <v>2888.0943761655999</v>
      </c>
      <c r="E47" s="54">
        <v>615.74895949577547</v>
      </c>
      <c r="F47" s="54">
        <v>851.35221893613937</v>
      </c>
      <c r="G47" s="54">
        <v>26112.673160347113</v>
      </c>
      <c r="H47" s="54">
        <v>96152.916249996531</v>
      </c>
      <c r="I47" s="54">
        <v>6805.9411695282506</v>
      </c>
      <c r="J47" s="54">
        <v>8093.8837157569214</v>
      </c>
      <c r="K47" s="54">
        <v>1612.9744002883535</v>
      </c>
      <c r="L47" s="54">
        <v>27126.944643293878</v>
      </c>
      <c r="M47" s="54">
        <v>8.9545598851746373</v>
      </c>
      <c r="N47" s="54">
        <v>13039.08416199426</v>
      </c>
      <c r="O47" s="54">
        <v>15478.124503260797</v>
      </c>
      <c r="P47" s="54">
        <v>12818.58649621493</v>
      </c>
      <c r="Q47" s="54">
        <v>15494.092864944552</v>
      </c>
      <c r="R47" s="54">
        <v>6086.8755475862381</v>
      </c>
      <c r="S47" s="54">
        <v>14288.621631586926</v>
      </c>
      <c r="T47" s="54">
        <v>16535.965418417924</v>
      </c>
      <c r="U47" s="54">
        <v>29416.724332724974</v>
      </c>
      <c r="V47" s="54">
        <v>14175.013668286385</v>
      </c>
      <c r="W47" s="54">
        <v>3648.5966797150754</v>
      </c>
      <c r="X47" s="54">
        <v>18689.27963882644</v>
      </c>
      <c r="Y47" s="54">
        <v>5391.2144714148635</v>
      </c>
      <c r="Z47" s="54">
        <v>47735.533341199363</v>
      </c>
      <c r="AA47" s="54">
        <v>126538.04408144135</v>
      </c>
      <c r="AB47" s="54">
        <v>11454.598296950773</v>
      </c>
      <c r="AC47" s="54">
        <v>13754.808814715276</v>
      </c>
      <c r="AD47" s="54">
        <v>44917.987848704513</v>
      </c>
      <c r="AE47" s="54">
        <v>39235.521911231241</v>
      </c>
      <c r="AF47" s="54">
        <v>291690.04358274926</v>
      </c>
      <c r="AG47" s="54">
        <v>226374.44719509772</v>
      </c>
      <c r="AH47" s="54">
        <v>47237.132925454884</v>
      </c>
      <c r="AI47" s="54">
        <v>1822.3022056710731</v>
      </c>
      <c r="AJ47" s="54">
        <v>8882.9394907917049</v>
      </c>
      <c r="AK47" s="54">
        <v>31308.053695141611</v>
      </c>
      <c r="AL47" s="54">
        <v>1469.7864008787349</v>
      </c>
      <c r="AM47" s="54">
        <v>48493.02039900871</v>
      </c>
      <c r="AN47" s="54">
        <v>35120.832920869994</v>
      </c>
      <c r="AO47" s="54">
        <v>17224.535909566937</v>
      </c>
      <c r="AP47" s="54">
        <v>138296.22926646707</v>
      </c>
      <c r="AQ47" s="54">
        <v>470634.77283048828</v>
      </c>
      <c r="AR47" s="54">
        <v>626061.72854827321</v>
      </c>
      <c r="AS47" s="54">
        <v>65050.140606405694</v>
      </c>
      <c r="AT47" s="54">
        <v>75756.619666344326</v>
      </c>
      <c r="AU47" s="54">
        <v>14103.859032763941</v>
      </c>
      <c r="AV47" s="54">
        <v>382.55970137400078</v>
      </c>
      <c r="AW47" s="54">
        <v>64175.383337639949</v>
      </c>
      <c r="AX47" s="54">
        <v>87224.067183010164</v>
      </c>
      <c r="AY47" s="54">
        <v>2769.9428479908474</v>
      </c>
      <c r="AZ47" s="54">
        <v>75506.829653572204</v>
      </c>
      <c r="BA47" s="54">
        <v>11501.155114945057</v>
      </c>
      <c r="BB47" s="54">
        <v>949.10972221031432</v>
      </c>
      <c r="BC47" s="54">
        <v>5295.238470928768</v>
      </c>
      <c r="BD47" s="54">
        <v>3090.4588796773869</v>
      </c>
      <c r="BE47" s="54">
        <v>25272.969688222973</v>
      </c>
      <c r="BF47" s="54">
        <v>377649.51563013997</v>
      </c>
      <c r="BG47" s="54">
        <v>18979.690968940537</v>
      </c>
      <c r="BH47" s="54">
        <v>23288.901899369674</v>
      </c>
      <c r="BI47" s="54">
        <v>2799.5213116847817</v>
      </c>
      <c r="BJ47" s="54">
        <v>19156.635372326291</v>
      </c>
      <c r="BK47" s="54">
        <v>23058.295409996375</v>
      </c>
      <c r="BL47" s="54">
        <v>10721.966882174747</v>
      </c>
      <c r="BM47" s="54">
        <v>21871.816771761729</v>
      </c>
      <c r="BN47" s="54">
        <v>6847.9311610540199</v>
      </c>
      <c r="BO47" s="54">
        <v>0</v>
      </c>
      <c r="BP47" s="54">
        <v>0</v>
      </c>
      <c r="BQ47" s="55">
        <f t="shared" si="0"/>
        <v>3499036.5918459031</v>
      </c>
      <c r="BR47" s="54">
        <v>117566.06919927188</v>
      </c>
      <c r="BS47" s="54">
        <v>0</v>
      </c>
      <c r="BT47" s="54">
        <v>41327.839181025607</v>
      </c>
      <c r="BU47" s="140">
        <f t="shared" si="1"/>
        <v>158893.90838029748</v>
      </c>
      <c r="BV47" s="54">
        <v>1066287.5457280905</v>
      </c>
      <c r="BW47" s="54">
        <v>0</v>
      </c>
      <c r="BX47" s="54">
        <v>0</v>
      </c>
      <c r="BY47" s="141">
        <f t="shared" si="2"/>
        <v>0</v>
      </c>
      <c r="BZ47" s="141">
        <f t="shared" si="3"/>
        <v>1066287.5457280905</v>
      </c>
      <c r="CA47" s="54">
        <v>0</v>
      </c>
      <c r="CB47" s="54"/>
      <c r="CC47" s="54"/>
      <c r="CD47" s="58">
        <v>840099.05455354869</v>
      </c>
      <c r="CE47" s="55">
        <f t="shared" si="4"/>
        <v>840099.05455354869</v>
      </c>
      <c r="CF47" s="142">
        <f t="shared" si="5"/>
        <v>2065280.5086619365</v>
      </c>
      <c r="CG47" s="143">
        <f t="shared" si="6"/>
        <v>5564317.1005078396</v>
      </c>
      <c r="CH47" s="143">
        <f>ponuda2013!BZ47</f>
        <v>5564317.1005078396</v>
      </c>
      <c r="CI47" s="62">
        <f t="shared" si="7"/>
        <v>0</v>
      </c>
      <c r="CL47" s="144"/>
      <c r="CM47" s="144"/>
      <c r="CN47" s="144"/>
      <c r="CO47" s="145"/>
      <c r="CP47" s="145"/>
      <c r="CR47" s="144"/>
      <c r="CS47" s="144"/>
    </row>
    <row r="48" spans="1:97" customFormat="1" ht="15" x14ac:dyDescent="0.25">
      <c r="A48" s="139">
        <v>41</v>
      </c>
      <c r="B48" s="64" t="s">
        <v>270</v>
      </c>
      <c r="C48" s="65" t="s">
        <v>329</v>
      </c>
      <c r="D48" s="54">
        <v>107804.44274159067</v>
      </c>
      <c r="E48" s="54">
        <v>27693.749768405465</v>
      </c>
      <c r="F48" s="54">
        <v>24857.113815495512</v>
      </c>
      <c r="G48" s="54">
        <v>101161.95206020822</v>
      </c>
      <c r="H48" s="54">
        <v>463671.96915717964</v>
      </c>
      <c r="I48" s="54">
        <v>90808.908929479192</v>
      </c>
      <c r="J48" s="54">
        <v>47878.051084588587</v>
      </c>
      <c r="K48" s="54">
        <v>43727.764250585147</v>
      </c>
      <c r="L48" s="54">
        <v>44272.313086885122</v>
      </c>
      <c r="M48" s="54">
        <v>176272.92691437775</v>
      </c>
      <c r="N48" s="54">
        <v>87132.261853061704</v>
      </c>
      <c r="O48" s="54">
        <v>52184.330967188718</v>
      </c>
      <c r="P48" s="54">
        <v>46743.594869722743</v>
      </c>
      <c r="Q48" s="54">
        <v>93426.503147075244</v>
      </c>
      <c r="R48" s="54">
        <v>48091.488512506519</v>
      </c>
      <c r="S48" s="54">
        <v>115607.3863464944</v>
      </c>
      <c r="T48" s="54">
        <v>40491.806286953441</v>
      </c>
      <c r="U48" s="54">
        <v>90849.487060829109</v>
      </c>
      <c r="V48" s="54">
        <v>69548.285466060493</v>
      </c>
      <c r="W48" s="54">
        <v>16342.803173757926</v>
      </c>
      <c r="X48" s="54">
        <v>47774.975021184939</v>
      </c>
      <c r="Y48" s="54">
        <v>57795.955688588561</v>
      </c>
      <c r="Z48" s="54">
        <v>72371.860402401071</v>
      </c>
      <c r="AA48" s="54">
        <v>369816.50220867264</v>
      </c>
      <c r="AB48" s="54">
        <v>34699.231542475289</v>
      </c>
      <c r="AC48" s="54">
        <v>60133.118345843803</v>
      </c>
      <c r="AD48" s="54">
        <v>745564.49954829819</v>
      </c>
      <c r="AE48" s="54">
        <v>98792.346023228776</v>
      </c>
      <c r="AF48" s="54">
        <v>528451.85603826609</v>
      </c>
      <c r="AG48" s="54">
        <v>415552.98805258295</v>
      </c>
      <c r="AH48" s="54">
        <v>170361.17222472341</v>
      </c>
      <c r="AI48" s="54">
        <v>78442.248818735112</v>
      </c>
      <c r="AJ48" s="54">
        <v>18013.065593437695</v>
      </c>
      <c r="AK48" s="54">
        <v>153553.97185547481</v>
      </c>
      <c r="AL48" s="54">
        <v>26839.045694728353</v>
      </c>
      <c r="AM48" s="54">
        <v>308258.07943882636</v>
      </c>
      <c r="AN48" s="54">
        <v>35515.043309752626</v>
      </c>
      <c r="AO48" s="54">
        <v>76198.353377186519</v>
      </c>
      <c r="AP48" s="54">
        <v>249508.32017277039</v>
      </c>
      <c r="AQ48" s="54">
        <v>83247.170315942625</v>
      </c>
      <c r="AR48" s="54">
        <v>848605.68554949877</v>
      </c>
      <c r="AS48" s="54">
        <v>139270.74785260292</v>
      </c>
      <c r="AT48" s="54">
        <v>122588.39800771957</v>
      </c>
      <c r="AU48" s="54">
        <v>789451.28323656402</v>
      </c>
      <c r="AV48" s="54">
        <v>259102.42640491287</v>
      </c>
      <c r="AW48" s="54">
        <v>200021.69502365449</v>
      </c>
      <c r="AX48" s="54">
        <v>135004.27088699542</v>
      </c>
      <c r="AY48" s="54">
        <v>25776.094941963172</v>
      </c>
      <c r="AZ48" s="54">
        <v>102778.48613279412</v>
      </c>
      <c r="BA48" s="54">
        <v>22479.740685894689</v>
      </c>
      <c r="BB48" s="54">
        <v>34032.697116735202</v>
      </c>
      <c r="BC48" s="54">
        <v>24567.410952796781</v>
      </c>
      <c r="BD48" s="54">
        <v>52196.795600729587</v>
      </c>
      <c r="BE48" s="54">
        <v>50134.605511638052</v>
      </c>
      <c r="BF48" s="54">
        <v>805045.05627926148</v>
      </c>
      <c r="BG48" s="54">
        <v>31493.568767103625</v>
      </c>
      <c r="BH48" s="54">
        <v>56045.741453276576</v>
      </c>
      <c r="BI48" s="54">
        <v>37.117938523974807</v>
      </c>
      <c r="BJ48" s="54">
        <v>64307.223613551767</v>
      </c>
      <c r="BK48" s="54">
        <v>50861.052838561685</v>
      </c>
      <c r="BL48" s="54">
        <v>73136.074026731862</v>
      </c>
      <c r="BM48" s="54">
        <v>13670.333910848889</v>
      </c>
      <c r="BN48" s="54">
        <v>35251.825419454544</v>
      </c>
      <c r="BO48" s="54">
        <v>0</v>
      </c>
      <c r="BP48" s="54">
        <v>0</v>
      </c>
      <c r="BQ48" s="55">
        <f t="shared" si="0"/>
        <v>9355315.2753173802</v>
      </c>
      <c r="BR48" s="54">
        <v>7521168.581461044</v>
      </c>
      <c r="BS48" s="54">
        <v>0</v>
      </c>
      <c r="BT48" s="54">
        <v>1553645.4307912472</v>
      </c>
      <c r="BU48" s="140">
        <f t="shared" si="1"/>
        <v>9074814.0122522917</v>
      </c>
      <c r="BV48" s="54">
        <v>0</v>
      </c>
      <c r="BW48" s="54">
        <v>0</v>
      </c>
      <c r="BX48" s="54">
        <v>0</v>
      </c>
      <c r="BY48" s="141">
        <f t="shared" si="2"/>
        <v>0</v>
      </c>
      <c r="BZ48" s="141">
        <f t="shared" si="3"/>
        <v>0</v>
      </c>
      <c r="CA48" s="54">
        <v>0</v>
      </c>
      <c r="CB48" s="54"/>
      <c r="CC48" s="54"/>
      <c r="CD48" s="58">
        <v>757406.8309138664</v>
      </c>
      <c r="CE48" s="55">
        <f t="shared" si="4"/>
        <v>757406.8309138664</v>
      </c>
      <c r="CF48" s="142">
        <f t="shared" si="5"/>
        <v>9832220.8431661576</v>
      </c>
      <c r="CG48" s="143">
        <f t="shared" si="6"/>
        <v>19187536.118483536</v>
      </c>
      <c r="CH48" s="143">
        <f>ponuda2013!BZ48</f>
        <v>19187536.11848354</v>
      </c>
      <c r="CI48" s="62">
        <f t="shared" si="7"/>
        <v>0</v>
      </c>
      <c r="CL48" s="144"/>
      <c r="CM48" s="144"/>
      <c r="CN48" s="144"/>
      <c r="CO48" s="145"/>
      <c r="CP48" s="145"/>
      <c r="CR48" s="144"/>
      <c r="CS48" s="144"/>
    </row>
    <row r="49" spans="1:97" customFormat="1" ht="15" x14ac:dyDescent="0.25">
      <c r="A49" s="139">
        <v>42</v>
      </c>
      <c r="B49" s="64" t="s">
        <v>271</v>
      </c>
      <c r="C49" s="65" t="s">
        <v>330</v>
      </c>
      <c r="D49" s="54">
        <v>102101.50396257079</v>
      </c>
      <c r="E49" s="54">
        <v>373.94254942694295</v>
      </c>
      <c r="F49" s="54">
        <v>10379.308169262311</v>
      </c>
      <c r="G49" s="54">
        <v>695.08642956704659</v>
      </c>
      <c r="H49" s="54">
        <v>34591.38686773659</v>
      </c>
      <c r="I49" s="54">
        <v>8377.7172870592931</v>
      </c>
      <c r="J49" s="54">
        <v>3915.3368308683866</v>
      </c>
      <c r="K49" s="54">
        <v>2746.1884944104963</v>
      </c>
      <c r="L49" s="54">
        <v>4557.7346289642137</v>
      </c>
      <c r="M49" s="54">
        <v>3.0260341857520268</v>
      </c>
      <c r="N49" s="54">
        <v>7730.5169090909967</v>
      </c>
      <c r="O49" s="54">
        <v>7899.5214349191801</v>
      </c>
      <c r="P49" s="54">
        <v>5268.7316387008914</v>
      </c>
      <c r="Q49" s="54">
        <v>4986.1409430689573</v>
      </c>
      <c r="R49" s="54">
        <v>4632.4921995446521</v>
      </c>
      <c r="S49" s="54">
        <v>12422.071292611876</v>
      </c>
      <c r="T49" s="54">
        <v>3216.9306194520677</v>
      </c>
      <c r="U49" s="54">
        <v>3214.0794076085072</v>
      </c>
      <c r="V49" s="54">
        <v>8899.0812380700663</v>
      </c>
      <c r="W49" s="54">
        <v>779.64165784455611</v>
      </c>
      <c r="X49" s="54">
        <v>972.63529477078316</v>
      </c>
      <c r="Y49" s="54">
        <v>8781.8109701018457</v>
      </c>
      <c r="Z49" s="54">
        <v>8396.2477974623907</v>
      </c>
      <c r="AA49" s="54">
        <v>9856.4163275150058</v>
      </c>
      <c r="AB49" s="54">
        <v>7613.5084326206861</v>
      </c>
      <c r="AC49" s="54">
        <v>18066.327559694124</v>
      </c>
      <c r="AD49" s="54">
        <v>84104.272001748483</v>
      </c>
      <c r="AE49" s="54">
        <v>19264.314897958127</v>
      </c>
      <c r="AF49" s="54">
        <v>132567.81954514963</v>
      </c>
      <c r="AG49" s="54">
        <v>151401.475353749</v>
      </c>
      <c r="AH49" s="54">
        <v>46968.337296168058</v>
      </c>
      <c r="AI49" s="54">
        <v>20318.361401896345</v>
      </c>
      <c r="AJ49" s="54">
        <v>9029.2128247763067</v>
      </c>
      <c r="AK49" s="54">
        <v>21983.468017520303</v>
      </c>
      <c r="AL49" s="54">
        <v>1137.8389868434156</v>
      </c>
      <c r="AM49" s="54">
        <v>45770.364048036048</v>
      </c>
      <c r="AN49" s="54">
        <v>2841.1828778258232</v>
      </c>
      <c r="AO49" s="54">
        <v>8467.1364710841517</v>
      </c>
      <c r="AP49" s="54">
        <v>25929.11229024531</v>
      </c>
      <c r="AQ49" s="54">
        <v>23543.934458852389</v>
      </c>
      <c r="AR49" s="54">
        <v>220225.05373564892</v>
      </c>
      <c r="AS49" s="54">
        <v>181256.31362866217</v>
      </c>
      <c r="AT49" s="54">
        <v>7385.3357541322848</v>
      </c>
      <c r="AU49" s="54">
        <v>10512.569055530936</v>
      </c>
      <c r="AV49" s="54">
        <v>31220.010362437799</v>
      </c>
      <c r="AW49" s="54">
        <v>55671.129811989449</v>
      </c>
      <c r="AX49" s="54">
        <v>21585.681322961951</v>
      </c>
      <c r="AY49" s="54">
        <v>3343.303844902885</v>
      </c>
      <c r="AZ49" s="54">
        <v>23878.034666724237</v>
      </c>
      <c r="BA49" s="54">
        <v>5512.1642776583185</v>
      </c>
      <c r="BB49" s="54">
        <v>2175.6784620936123</v>
      </c>
      <c r="BC49" s="54">
        <v>2713.2694998758666</v>
      </c>
      <c r="BD49" s="54">
        <v>2221.8621916715397</v>
      </c>
      <c r="BE49" s="54">
        <v>8458.4101036703141</v>
      </c>
      <c r="BF49" s="54">
        <v>242967.41838881056</v>
      </c>
      <c r="BG49" s="54">
        <v>10801.850417643704</v>
      </c>
      <c r="BH49" s="54">
        <v>26703.263751561422</v>
      </c>
      <c r="BI49" s="54">
        <v>7790.4427690609673</v>
      </c>
      <c r="BJ49" s="54">
        <v>4904.6944753695052</v>
      </c>
      <c r="BK49" s="54">
        <v>22479.216079285878</v>
      </c>
      <c r="BL49" s="54">
        <v>4205.3104193636318</v>
      </c>
      <c r="BM49" s="54">
        <v>572.14817275024245</v>
      </c>
      <c r="BN49" s="54">
        <v>8777.1196135835944</v>
      </c>
      <c r="BO49" s="54">
        <v>0</v>
      </c>
      <c r="BP49" s="54">
        <v>0</v>
      </c>
      <c r="BQ49" s="55">
        <f t="shared" si="0"/>
        <v>1779164.4962543719</v>
      </c>
      <c r="BR49" s="54">
        <v>3261636.1217313963</v>
      </c>
      <c r="BS49" s="54">
        <v>0</v>
      </c>
      <c r="BT49" s="54">
        <v>0</v>
      </c>
      <c r="BU49" s="140">
        <f t="shared" si="1"/>
        <v>3261636.1217313963</v>
      </c>
      <c r="BV49" s="54">
        <v>37575.64734225042</v>
      </c>
      <c r="BW49" s="54">
        <v>0</v>
      </c>
      <c r="BX49" s="54">
        <v>0</v>
      </c>
      <c r="BY49" s="141">
        <f t="shared" si="2"/>
        <v>0</v>
      </c>
      <c r="BZ49" s="141">
        <f t="shared" si="3"/>
        <v>37575.64734225042</v>
      </c>
      <c r="CA49" s="54">
        <v>0</v>
      </c>
      <c r="CB49" s="54"/>
      <c r="CC49" s="54"/>
      <c r="CD49" s="58">
        <v>765622.75469083199</v>
      </c>
      <c r="CE49" s="55">
        <f t="shared" si="4"/>
        <v>765622.75469083199</v>
      </c>
      <c r="CF49" s="142">
        <f t="shared" si="5"/>
        <v>4064834.523764479</v>
      </c>
      <c r="CG49" s="143">
        <f t="shared" si="6"/>
        <v>5843999.0200188514</v>
      </c>
      <c r="CH49" s="143">
        <f>ponuda2013!BZ49</f>
        <v>5843999.0200188505</v>
      </c>
      <c r="CI49" s="62">
        <f t="shared" si="7"/>
        <v>0</v>
      </c>
      <c r="CL49" s="144"/>
      <c r="CM49" s="144"/>
      <c r="CN49" s="144"/>
      <c r="CO49" s="145"/>
      <c r="CP49" s="145"/>
      <c r="CR49" s="144"/>
      <c r="CS49" s="144"/>
    </row>
    <row r="50" spans="1:97" customFormat="1" ht="15" x14ac:dyDescent="0.25">
      <c r="A50" s="139">
        <v>43</v>
      </c>
      <c r="B50" s="64" t="s">
        <v>272</v>
      </c>
      <c r="C50" s="71" t="s">
        <v>331</v>
      </c>
      <c r="D50" s="54">
        <v>461.32185962318448</v>
      </c>
      <c r="E50" s="54">
        <v>33.458085867650802</v>
      </c>
      <c r="F50" s="54">
        <v>209.47618643657339</v>
      </c>
      <c r="G50" s="54">
        <v>3839.4693906509665</v>
      </c>
      <c r="H50" s="54">
        <v>84475.808060619063</v>
      </c>
      <c r="I50" s="54">
        <v>9589.80024217139</v>
      </c>
      <c r="J50" s="54">
        <v>9316.0057883232021</v>
      </c>
      <c r="K50" s="54">
        <v>1663.3412902130399</v>
      </c>
      <c r="L50" s="54">
        <v>1912.569528582236</v>
      </c>
      <c r="M50" s="54">
        <v>11.883334340521952</v>
      </c>
      <c r="N50" s="54">
        <v>13418.555600044052</v>
      </c>
      <c r="O50" s="54">
        <v>19727.920266984984</v>
      </c>
      <c r="P50" s="54">
        <v>9251.7878874699254</v>
      </c>
      <c r="Q50" s="54">
        <v>16801.588772231622</v>
      </c>
      <c r="R50" s="54">
        <v>8077.7143878249162</v>
      </c>
      <c r="S50" s="54">
        <v>19185.366146488686</v>
      </c>
      <c r="T50" s="54">
        <v>2777.611261240379</v>
      </c>
      <c r="U50" s="54">
        <v>45339.577362286574</v>
      </c>
      <c r="V50" s="54">
        <v>38880.817424199835</v>
      </c>
      <c r="W50" s="54">
        <v>3214.0008939960867</v>
      </c>
      <c r="X50" s="54">
        <v>17769.556711982572</v>
      </c>
      <c r="Y50" s="54">
        <v>7141.144800480718</v>
      </c>
      <c r="Z50" s="54">
        <v>23100.816088877116</v>
      </c>
      <c r="AA50" s="54">
        <v>11838.703339761265</v>
      </c>
      <c r="AB50" s="54">
        <v>11326.140910216716</v>
      </c>
      <c r="AC50" s="54">
        <v>1293.9248393631042</v>
      </c>
      <c r="AD50" s="54">
        <v>1404.9445856868872</v>
      </c>
      <c r="AE50" s="54">
        <v>310.83053298186837</v>
      </c>
      <c r="AF50" s="54">
        <v>16289.334259995287</v>
      </c>
      <c r="AG50" s="54">
        <v>10996.401757679496</v>
      </c>
      <c r="AH50" s="54">
        <v>6084.2038877665109</v>
      </c>
      <c r="AI50" s="54">
        <v>1528.6539956324962</v>
      </c>
      <c r="AJ50" s="54">
        <v>257.20668939429169</v>
      </c>
      <c r="AK50" s="54">
        <v>9224.0745599160127</v>
      </c>
      <c r="AL50" s="54">
        <v>524.88854185236801</v>
      </c>
      <c r="AM50" s="54">
        <v>7386.0760527110187</v>
      </c>
      <c r="AN50" s="54">
        <v>34.515341168564518</v>
      </c>
      <c r="AO50" s="54">
        <v>58.318134445774078</v>
      </c>
      <c r="AP50" s="54">
        <v>43776.862056812803</v>
      </c>
      <c r="AQ50" s="54">
        <v>6064.0965097394028</v>
      </c>
      <c r="AR50" s="54">
        <v>124353.1049905573</v>
      </c>
      <c r="AS50" s="54">
        <v>1245667.7532122079</v>
      </c>
      <c r="AT50" s="54">
        <v>158640.25288783561</v>
      </c>
      <c r="AU50" s="54">
        <v>4190.9904739222202</v>
      </c>
      <c r="AV50" s="54">
        <v>1.2441733843220186</v>
      </c>
      <c r="AW50" s="54">
        <v>2696.815174925503</v>
      </c>
      <c r="AX50" s="54">
        <v>4589.6424742312429</v>
      </c>
      <c r="AY50" s="54">
        <v>73.682114330632345</v>
      </c>
      <c r="AZ50" s="54">
        <v>579.47618024923281</v>
      </c>
      <c r="BA50" s="54">
        <v>578.92586210310924</v>
      </c>
      <c r="BB50" s="54">
        <v>1146.4892722548607</v>
      </c>
      <c r="BC50" s="54">
        <v>209.90736101738608</v>
      </c>
      <c r="BD50" s="54">
        <v>255.78193133503612</v>
      </c>
      <c r="BE50" s="54">
        <v>6427.9650209014371</v>
      </c>
      <c r="BF50" s="54">
        <v>3611.9081753664191</v>
      </c>
      <c r="BG50" s="54">
        <v>108.34603290008572</v>
      </c>
      <c r="BH50" s="54">
        <v>4791.4846870282327</v>
      </c>
      <c r="BI50" s="54">
        <v>549.29337875591466</v>
      </c>
      <c r="BJ50" s="54">
        <v>487.73852210810276</v>
      </c>
      <c r="BK50" s="54">
        <v>6.6824163003447694</v>
      </c>
      <c r="BL50" s="54">
        <v>1442.5937874840954</v>
      </c>
      <c r="BM50" s="54">
        <v>32.456498476950465</v>
      </c>
      <c r="BN50" s="54">
        <v>269.06169723407987</v>
      </c>
      <c r="BO50" s="54">
        <v>0</v>
      </c>
      <c r="BP50" s="54">
        <v>0</v>
      </c>
      <c r="BQ50" s="55">
        <f t="shared" si="0"/>
        <v>2025310.3636909691</v>
      </c>
      <c r="BR50" s="54">
        <v>430452.05867581116</v>
      </c>
      <c r="BS50" s="54">
        <v>0</v>
      </c>
      <c r="BT50" s="54">
        <v>7304.0549064152065</v>
      </c>
      <c r="BU50" s="140">
        <f t="shared" si="1"/>
        <v>437756.11358222639</v>
      </c>
      <c r="BV50" s="54">
        <v>0</v>
      </c>
      <c r="BW50" s="54">
        <v>0</v>
      </c>
      <c r="BX50" s="54">
        <v>0</v>
      </c>
      <c r="BY50" s="141">
        <f t="shared" si="2"/>
        <v>0</v>
      </c>
      <c r="BZ50" s="141">
        <f t="shared" si="3"/>
        <v>0</v>
      </c>
      <c r="CA50" s="54">
        <v>0</v>
      </c>
      <c r="CB50" s="54"/>
      <c r="CC50" s="54"/>
      <c r="CD50" s="58">
        <v>148763.26231920836</v>
      </c>
      <c r="CE50" s="55">
        <f t="shared" si="4"/>
        <v>148763.26231920836</v>
      </c>
      <c r="CF50" s="142">
        <f t="shared" si="5"/>
        <v>586519.3759014348</v>
      </c>
      <c r="CG50" s="143">
        <f t="shared" si="6"/>
        <v>2611829.7395924041</v>
      </c>
      <c r="CH50" s="143">
        <f>ponuda2013!BZ50</f>
        <v>2611829.7395924041</v>
      </c>
      <c r="CI50" s="62">
        <f t="shared" si="7"/>
        <v>0</v>
      </c>
      <c r="CL50" s="144"/>
      <c r="CM50" s="144"/>
      <c r="CN50" s="144"/>
      <c r="CO50" s="145"/>
      <c r="CP50" s="145"/>
      <c r="CR50" s="144"/>
      <c r="CS50" s="144"/>
    </row>
    <row r="51" spans="1:97" customFormat="1" ht="15" x14ac:dyDescent="0.25">
      <c r="A51" s="139">
        <v>44</v>
      </c>
      <c r="B51" s="64" t="s">
        <v>273</v>
      </c>
      <c r="C51" s="65" t="s">
        <v>332</v>
      </c>
      <c r="D51" s="54">
        <v>82011.891895336172</v>
      </c>
      <c r="E51" s="54">
        <v>4181.3103910443579</v>
      </c>
      <c r="F51" s="54">
        <v>16833.446632768388</v>
      </c>
      <c r="G51" s="54">
        <v>16843.268957992637</v>
      </c>
      <c r="H51" s="54">
        <v>91791.657430270483</v>
      </c>
      <c r="I51" s="54">
        <v>21620.474025790365</v>
      </c>
      <c r="J51" s="54">
        <v>6527.1007778361118</v>
      </c>
      <c r="K51" s="54">
        <v>8508.1048716924706</v>
      </c>
      <c r="L51" s="54">
        <v>14735.261100377711</v>
      </c>
      <c r="M51" s="54">
        <v>5.2670184978515211</v>
      </c>
      <c r="N51" s="54">
        <v>8500.429719778258</v>
      </c>
      <c r="O51" s="54">
        <v>8686.2660760039907</v>
      </c>
      <c r="P51" s="54">
        <v>15448.687194854238</v>
      </c>
      <c r="Q51" s="54">
        <v>17266.756140606627</v>
      </c>
      <c r="R51" s="54">
        <v>2760.2823678121877</v>
      </c>
      <c r="S51" s="54">
        <v>25826.815271586413</v>
      </c>
      <c r="T51" s="54">
        <v>12108.46725288894</v>
      </c>
      <c r="U51" s="54">
        <v>19903.240347994048</v>
      </c>
      <c r="V51" s="54">
        <v>27702.81543202433</v>
      </c>
      <c r="W51" s="54">
        <v>3101.5312831697343</v>
      </c>
      <c r="X51" s="54">
        <v>9239.562717426068</v>
      </c>
      <c r="Y51" s="54">
        <v>12629.619206404344</v>
      </c>
      <c r="Z51" s="54">
        <v>40891.867149593018</v>
      </c>
      <c r="AA51" s="54">
        <v>67590.840305103993</v>
      </c>
      <c r="AB51" s="54">
        <v>5834.1812733487695</v>
      </c>
      <c r="AC51" s="54">
        <v>9735.5443621215672</v>
      </c>
      <c r="AD51" s="54">
        <v>232409.4342128</v>
      </c>
      <c r="AE51" s="54">
        <v>312913.36416668998</v>
      </c>
      <c r="AF51" s="54">
        <v>418212.89840455307</v>
      </c>
      <c r="AG51" s="54">
        <v>862254.57902737509</v>
      </c>
      <c r="AH51" s="54">
        <v>182549.42931750571</v>
      </c>
      <c r="AI51" s="54">
        <v>11678.261154247713</v>
      </c>
      <c r="AJ51" s="54">
        <v>10680.575285013074</v>
      </c>
      <c r="AK51" s="54">
        <v>120366.76873401708</v>
      </c>
      <c r="AL51" s="54">
        <v>29208.216256811196</v>
      </c>
      <c r="AM51" s="54">
        <v>403752.16365236318</v>
      </c>
      <c r="AN51" s="54">
        <v>26254.645963101051</v>
      </c>
      <c r="AO51" s="54">
        <v>35296.832189479428</v>
      </c>
      <c r="AP51" s="54">
        <v>491906.72215756041</v>
      </c>
      <c r="AQ51" s="54">
        <v>95421.75389841893</v>
      </c>
      <c r="AR51" s="54">
        <v>414748.68853278848</v>
      </c>
      <c r="AS51" s="54">
        <v>170724.25964450187</v>
      </c>
      <c r="AT51" s="54">
        <v>88419.532535109189</v>
      </c>
      <c r="AU51" s="54">
        <v>143637.90806889129</v>
      </c>
      <c r="AV51" s="54">
        <v>88237.854512586491</v>
      </c>
      <c r="AW51" s="54">
        <v>292512.25927591382</v>
      </c>
      <c r="AX51" s="54">
        <v>126309.03211804629</v>
      </c>
      <c r="AY51" s="54">
        <v>53164.421609350618</v>
      </c>
      <c r="AZ51" s="54">
        <v>524913.62351625273</v>
      </c>
      <c r="BA51" s="54">
        <v>74315.946590667285</v>
      </c>
      <c r="BB51" s="54">
        <v>27907.443572063956</v>
      </c>
      <c r="BC51" s="54">
        <v>20454.968496392059</v>
      </c>
      <c r="BD51" s="54">
        <v>32635.13154133084</v>
      </c>
      <c r="BE51" s="54">
        <v>85393.819319228045</v>
      </c>
      <c r="BF51" s="54">
        <v>829108.29824626283</v>
      </c>
      <c r="BG51" s="54">
        <v>79185.753178058148</v>
      </c>
      <c r="BH51" s="54">
        <v>56684.105501574202</v>
      </c>
      <c r="BI51" s="54">
        <v>39335.563586011907</v>
      </c>
      <c r="BJ51" s="54">
        <v>115725.55239168231</v>
      </c>
      <c r="BK51" s="54">
        <v>147928.2195885531</v>
      </c>
      <c r="BL51" s="54">
        <v>43259.487290496312</v>
      </c>
      <c r="BM51" s="54">
        <v>22699.114664786088</v>
      </c>
      <c r="BN51" s="54">
        <v>58145.7352293519</v>
      </c>
      <c r="BO51" s="54">
        <v>0</v>
      </c>
      <c r="BP51" s="54">
        <v>0</v>
      </c>
      <c r="BQ51" s="55">
        <f t="shared" si="0"/>
        <v>7318637.0526321614</v>
      </c>
      <c r="BR51" s="54">
        <v>2502666.7913982179</v>
      </c>
      <c r="BS51" s="54">
        <v>0</v>
      </c>
      <c r="BT51" s="54">
        <v>11238.507762134508</v>
      </c>
      <c r="BU51" s="140">
        <f t="shared" si="1"/>
        <v>2513905.2991603524</v>
      </c>
      <c r="BV51" s="54">
        <v>0</v>
      </c>
      <c r="BW51" s="54">
        <v>0</v>
      </c>
      <c r="BX51" s="54">
        <v>0</v>
      </c>
      <c r="BY51" s="141">
        <f t="shared" si="2"/>
        <v>0</v>
      </c>
      <c r="BZ51" s="141">
        <f t="shared" si="3"/>
        <v>0</v>
      </c>
      <c r="CA51" s="54">
        <v>0</v>
      </c>
      <c r="CB51" s="54"/>
      <c r="CC51" s="54"/>
      <c r="CD51" s="58">
        <v>814586.6397058377</v>
      </c>
      <c r="CE51" s="55">
        <f t="shared" si="4"/>
        <v>814586.6397058377</v>
      </c>
      <c r="CF51" s="142">
        <f t="shared" si="5"/>
        <v>3328491.9388661901</v>
      </c>
      <c r="CG51" s="143">
        <f t="shared" si="6"/>
        <v>10647128.991498351</v>
      </c>
      <c r="CH51" s="143">
        <f>ponuda2013!BZ51</f>
        <v>10647128.991498351</v>
      </c>
      <c r="CI51" s="62">
        <f t="shared" si="7"/>
        <v>0</v>
      </c>
      <c r="CL51" s="144"/>
      <c r="CM51" s="144"/>
      <c r="CN51" s="144"/>
      <c r="CO51" s="145"/>
      <c r="CP51" s="145"/>
      <c r="CR51" s="144"/>
      <c r="CS51" s="144"/>
    </row>
    <row r="52" spans="1:97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f t="shared" si="0"/>
        <v>0</v>
      </c>
      <c r="BR52" s="54">
        <v>23222600</v>
      </c>
      <c r="BS52" s="54">
        <v>0</v>
      </c>
      <c r="BT52" s="54">
        <v>0</v>
      </c>
      <c r="BU52" s="140">
        <f t="shared" si="1"/>
        <v>23222600</v>
      </c>
      <c r="BV52" s="54">
        <v>0</v>
      </c>
      <c r="BW52" s="54">
        <v>0</v>
      </c>
      <c r="BX52" s="54">
        <v>0</v>
      </c>
      <c r="BY52" s="141">
        <f t="shared" si="2"/>
        <v>0</v>
      </c>
      <c r="BZ52" s="141">
        <f t="shared" si="3"/>
        <v>0</v>
      </c>
      <c r="CA52" s="54">
        <v>0</v>
      </c>
      <c r="CB52" s="54"/>
      <c r="CC52" s="54"/>
      <c r="CD52" s="58">
        <v>0</v>
      </c>
      <c r="CE52" s="55">
        <f t="shared" si="4"/>
        <v>0</v>
      </c>
      <c r="CF52" s="142">
        <f t="shared" si="5"/>
        <v>23222600</v>
      </c>
      <c r="CG52" s="143">
        <f t="shared" si="6"/>
        <v>23222600</v>
      </c>
      <c r="CH52" s="143">
        <f>ponuda2013!BZ52</f>
        <v>23222600</v>
      </c>
      <c r="CI52" s="62">
        <f t="shared" si="7"/>
        <v>0</v>
      </c>
      <c r="CL52" s="144"/>
      <c r="CM52" s="144"/>
      <c r="CN52" s="144"/>
      <c r="CO52" s="145"/>
      <c r="CP52" s="145"/>
      <c r="CR52" s="144"/>
      <c r="CS52" s="144"/>
    </row>
    <row r="53" spans="1:97" customFormat="1" ht="15" x14ac:dyDescent="0.25">
      <c r="A53" s="139">
        <v>46</v>
      </c>
      <c r="B53" s="64" t="s">
        <v>275</v>
      </c>
      <c r="C53" s="65" t="s">
        <v>333</v>
      </c>
      <c r="D53" s="54">
        <v>35041.899716557273</v>
      </c>
      <c r="E53" s="54">
        <v>4018.5418761995397</v>
      </c>
      <c r="F53" s="54">
        <v>6913.0329270653592</v>
      </c>
      <c r="G53" s="54">
        <v>25243.366171833171</v>
      </c>
      <c r="H53" s="54">
        <v>228020.99298983841</v>
      </c>
      <c r="I53" s="54">
        <v>47033.246553998499</v>
      </c>
      <c r="J53" s="54">
        <v>24475.25055747226</v>
      </c>
      <c r="K53" s="54">
        <v>15626.723000555343</v>
      </c>
      <c r="L53" s="54">
        <v>8861.6378906843165</v>
      </c>
      <c r="M53" s="54">
        <v>37806.64348905364</v>
      </c>
      <c r="N53" s="54">
        <v>12628.797738581208</v>
      </c>
      <c r="O53" s="54">
        <v>52678.762940833934</v>
      </c>
      <c r="P53" s="54">
        <v>24175.757074023499</v>
      </c>
      <c r="Q53" s="54">
        <v>66460.081466777614</v>
      </c>
      <c r="R53" s="54">
        <v>6478.1986303018357</v>
      </c>
      <c r="S53" s="54">
        <v>47344.701375210301</v>
      </c>
      <c r="T53" s="54">
        <v>9158.0705858592464</v>
      </c>
      <c r="U53" s="54">
        <v>5277.0217665935734</v>
      </c>
      <c r="V53" s="54">
        <v>37745.824503579366</v>
      </c>
      <c r="W53" s="54">
        <v>6839.8271166202558</v>
      </c>
      <c r="X53" s="54">
        <v>21573.587185836295</v>
      </c>
      <c r="Y53" s="54">
        <v>24551.874141617747</v>
      </c>
      <c r="Z53" s="54">
        <v>48133.312904760329</v>
      </c>
      <c r="AA53" s="54">
        <v>259625.29004656401</v>
      </c>
      <c r="AB53" s="54">
        <v>9281.3920123308926</v>
      </c>
      <c r="AC53" s="54">
        <v>50515.778883549458</v>
      </c>
      <c r="AD53" s="54">
        <v>211522.7897716591</v>
      </c>
      <c r="AE53" s="54">
        <v>205286.04773769481</v>
      </c>
      <c r="AF53" s="54">
        <v>1005233.0027381864</v>
      </c>
      <c r="AG53" s="54">
        <v>644323.8071893939</v>
      </c>
      <c r="AH53" s="54">
        <v>35469.397245134118</v>
      </c>
      <c r="AI53" s="54">
        <v>25040.410340896869</v>
      </c>
      <c r="AJ53" s="54">
        <v>3826.8844327127445</v>
      </c>
      <c r="AK53" s="54">
        <v>62611.243601991489</v>
      </c>
      <c r="AL53" s="54">
        <v>12703.004678159545</v>
      </c>
      <c r="AM53" s="54">
        <v>329803.27896006813</v>
      </c>
      <c r="AN53" s="54">
        <v>19681.954540033457</v>
      </c>
      <c r="AO53" s="54">
        <v>141029.38033093573</v>
      </c>
      <c r="AP53" s="54">
        <v>176492.78022760252</v>
      </c>
      <c r="AQ53" s="54">
        <v>108014.71407789463</v>
      </c>
      <c r="AR53" s="54">
        <v>343974.87078176055</v>
      </c>
      <c r="AS53" s="54">
        <v>57793.968200131851</v>
      </c>
      <c r="AT53" s="54">
        <v>198186.86625093842</v>
      </c>
      <c r="AU53" s="54">
        <v>174669.49420505491</v>
      </c>
      <c r="AV53" s="54">
        <v>3520.3363550120685</v>
      </c>
      <c r="AW53" s="54">
        <v>1020749.8479041627</v>
      </c>
      <c r="AX53" s="54">
        <v>59309.957379537584</v>
      </c>
      <c r="AY53" s="54">
        <v>24750.645703731247</v>
      </c>
      <c r="AZ53" s="54">
        <v>274375.63395076006</v>
      </c>
      <c r="BA53" s="54">
        <v>41972.423135487799</v>
      </c>
      <c r="BB53" s="54">
        <v>23781.116128549693</v>
      </c>
      <c r="BC53" s="54">
        <v>25816.36145128421</v>
      </c>
      <c r="BD53" s="54">
        <v>3036.5525557750525</v>
      </c>
      <c r="BE53" s="54">
        <v>73904.931507992223</v>
      </c>
      <c r="BF53" s="54">
        <v>996336.33549934835</v>
      </c>
      <c r="BG53" s="54">
        <v>58308.262048308054</v>
      </c>
      <c r="BH53" s="54">
        <v>30926.358015471091</v>
      </c>
      <c r="BI53" s="54">
        <v>12188.202288967175</v>
      </c>
      <c r="BJ53" s="54">
        <v>18220.998458629241</v>
      </c>
      <c r="BK53" s="54">
        <v>95597.893451969474</v>
      </c>
      <c r="BL53" s="54">
        <v>51915.539227676192</v>
      </c>
      <c r="BM53" s="54">
        <v>19314.46376097565</v>
      </c>
      <c r="BN53" s="54">
        <v>26732.016090042809</v>
      </c>
      <c r="BO53" s="54">
        <v>0</v>
      </c>
      <c r="BP53" s="54">
        <v>0</v>
      </c>
      <c r="BQ53" s="55">
        <f t="shared" si="0"/>
        <v>7731931.3837702265</v>
      </c>
      <c r="BR53" s="54">
        <v>1294588.3980169911</v>
      </c>
      <c r="BS53" s="54">
        <v>11609.269666374887</v>
      </c>
      <c r="BT53" s="54">
        <v>11494.132863248356</v>
      </c>
      <c r="BU53" s="140">
        <f t="shared" si="1"/>
        <v>1317691.8005466145</v>
      </c>
      <c r="BV53" s="54">
        <v>0</v>
      </c>
      <c r="BW53" s="54">
        <v>0</v>
      </c>
      <c r="BX53" s="54">
        <v>0</v>
      </c>
      <c r="BY53" s="141">
        <f t="shared" si="2"/>
        <v>0</v>
      </c>
      <c r="BZ53" s="141">
        <f t="shared" si="3"/>
        <v>0</v>
      </c>
      <c r="CA53" s="54">
        <v>0</v>
      </c>
      <c r="CB53" s="54"/>
      <c r="CC53" s="54"/>
      <c r="CD53" s="58">
        <v>632330.30369158438</v>
      </c>
      <c r="CE53" s="55">
        <f t="shared" si="4"/>
        <v>632330.30369158438</v>
      </c>
      <c r="CF53" s="142">
        <f t="shared" si="5"/>
        <v>1950022.1042381988</v>
      </c>
      <c r="CG53" s="143">
        <f t="shared" si="6"/>
        <v>9681953.4880084246</v>
      </c>
      <c r="CH53" s="143">
        <f>ponuda2013!BZ53</f>
        <v>9681953.4880084246</v>
      </c>
      <c r="CI53" s="62">
        <f t="shared" si="7"/>
        <v>0</v>
      </c>
      <c r="CL53" s="144"/>
      <c r="CM53" s="144"/>
      <c r="CN53" s="144"/>
      <c r="CO53" s="145"/>
      <c r="CP53" s="145"/>
      <c r="CR53" s="144"/>
      <c r="CS53" s="144"/>
    </row>
    <row r="54" spans="1:97" customFormat="1" ht="15" x14ac:dyDescent="0.25">
      <c r="A54" s="139">
        <v>47</v>
      </c>
      <c r="B54" s="64" t="s">
        <v>276</v>
      </c>
      <c r="C54" s="65" t="s">
        <v>334</v>
      </c>
      <c r="D54" s="54">
        <v>113021.87448619073</v>
      </c>
      <c r="E54" s="54">
        <v>2149.4002520269423</v>
      </c>
      <c r="F54" s="54">
        <v>1910.0507260824636</v>
      </c>
      <c r="G54" s="54">
        <v>370601.45281997125</v>
      </c>
      <c r="H54" s="54">
        <v>183560.09128806472</v>
      </c>
      <c r="I54" s="54">
        <v>71274.875573809186</v>
      </c>
      <c r="J54" s="54">
        <v>25743.332691412495</v>
      </c>
      <c r="K54" s="54">
        <v>22794.797095327616</v>
      </c>
      <c r="L54" s="54">
        <v>73395.33147207259</v>
      </c>
      <c r="M54" s="54">
        <v>162.85184327591782</v>
      </c>
      <c r="N54" s="54">
        <v>59059.131339415719</v>
      </c>
      <c r="O54" s="54">
        <v>82788.402620617926</v>
      </c>
      <c r="P54" s="54">
        <v>43780.380239087892</v>
      </c>
      <c r="Q54" s="54">
        <v>82401.148393460011</v>
      </c>
      <c r="R54" s="54">
        <v>18367.099382609798</v>
      </c>
      <c r="S54" s="54">
        <v>929591.44286334771</v>
      </c>
      <c r="T54" s="54">
        <v>58703.450092920466</v>
      </c>
      <c r="U54" s="54">
        <v>43215.65989451827</v>
      </c>
      <c r="V54" s="54">
        <v>120567.44787085161</v>
      </c>
      <c r="W54" s="54">
        <v>22031.636562513078</v>
      </c>
      <c r="X54" s="54">
        <v>57205.510598490051</v>
      </c>
      <c r="Y54" s="54">
        <v>35690.450100797105</v>
      </c>
      <c r="Z54" s="54">
        <v>145793.34229769505</v>
      </c>
      <c r="AA54" s="54">
        <v>511066.72683280887</v>
      </c>
      <c r="AB54" s="54">
        <v>167526.53267028223</v>
      </c>
      <c r="AC54" s="54">
        <v>26534.838270853586</v>
      </c>
      <c r="AD54" s="54">
        <v>1003791.7976364711</v>
      </c>
      <c r="AE54" s="54">
        <v>7779.321161478766</v>
      </c>
      <c r="AF54" s="54">
        <v>120940.78531778727</v>
      </c>
      <c r="AG54" s="54">
        <v>77913.408930574806</v>
      </c>
      <c r="AH54" s="54">
        <v>52398.222385270739</v>
      </c>
      <c r="AI54" s="54">
        <v>3014.9158066883783</v>
      </c>
      <c r="AJ54" s="54">
        <v>900.85711216971424</v>
      </c>
      <c r="AK54" s="54">
        <v>6683.8419044936772</v>
      </c>
      <c r="AL54" s="54">
        <v>2588.6019574745724</v>
      </c>
      <c r="AM54" s="54">
        <v>8161.9829872517494</v>
      </c>
      <c r="AN54" s="54">
        <v>5230.2924187234839</v>
      </c>
      <c r="AO54" s="54">
        <v>13330.987851699796</v>
      </c>
      <c r="AP54" s="54">
        <v>221480.32345763483</v>
      </c>
      <c r="AQ54" s="54">
        <v>128537.87645826851</v>
      </c>
      <c r="AR54" s="54">
        <v>1300.3380760559089</v>
      </c>
      <c r="AS54" s="54">
        <v>2476.2163129059008</v>
      </c>
      <c r="AT54" s="54">
        <v>2442.6003435910752</v>
      </c>
      <c r="AU54" s="54">
        <v>16069.65217946349</v>
      </c>
      <c r="AV54" s="54">
        <v>16146.574173603492</v>
      </c>
      <c r="AW54" s="54">
        <v>216791.01139611212</v>
      </c>
      <c r="AX54" s="54">
        <v>2203446.5061371559</v>
      </c>
      <c r="AY54" s="54">
        <v>39260.291058110219</v>
      </c>
      <c r="AZ54" s="54">
        <v>1889.1843340733535</v>
      </c>
      <c r="BA54" s="54">
        <v>5264.7459649235789</v>
      </c>
      <c r="BB54" s="54">
        <v>2044.8389458442357</v>
      </c>
      <c r="BC54" s="54">
        <v>315.07322976606389</v>
      </c>
      <c r="BD54" s="54">
        <v>1088.4061401883635</v>
      </c>
      <c r="BE54" s="54">
        <v>11078.186877543967</v>
      </c>
      <c r="BF54" s="54">
        <v>16559.294843566702</v>
      </c>
      <c r="BG54" s="54">
        <v>149289.77044690787</v>
      </c>
      <c r="BH54" s="54">
        <v>22806.990154702529</v>
      </c>
      <c r="BI54" s="54">
        <v>1131.6469444526801</v>
      </c>
      <c r="BJ54" s="54">
        <v>46202.924299634498</v>
      </c>
      <c r="BK54" s="54">
        <v>5416.655670313402</v>
      </c>
      <c r="BL54" s="54">
        <v>69632.572326824258</v>
      </c>
      <c r="BM54" s="54">
        <v>905.75548605011909</v>
      </c>
      <c r="BN54" s="54">
        <v>1465.4499865668354</v>
      </c>
      <c r="BO54" s="54">
        <v>0</v>
      </c>
      <c r="BP54" s="54">
        <v>0</v>
      </c>
      <c r="BQ54" s="55">
        <f t="shared" si="0"/>
        <v>7754715.1589928474</v>
      </c>
      <c r="BR54" s="54">
        <v>224709.23670899356</v>
      </c>
      <c r="BS54" s="54">
        <v>2558.9952995771932</v>
      </c>
      <c r="BT54" s="54">
        <v>283345.17922160734</v>
      </c>
      <c r="BU54" s="140">
        <f t="shared" si="1"/>
        <v>510613.41123017808</v>
      </c>
      <c r="BV54" s="54">
        <v>0</v>
      </c>
      <c r="BW54" s="54">
        <v>0</v>
      </c>
      <c r="BX54" s="54">
        <v>0</v>
      </c>
      <c r="BY54" s="141">
        <f t="shared" si="2"/>
        <v>0</v>
      </c>
      <c r="BZ54" s="141">
        <f t="shared" si="3"/>
        <v>0</v>
      </c>
      <c r="CA54" s="54">
        <v>0</v>
      </c>
      <c r="CB54" s="54"/>
      <c r="CC54" s="54"/>
      <c r="CD54" s="58">
        <v>1116253.3234712156</v>
      </c>
      <c r="CE54" s="55">
        <f t="shared" si="4"/>
        <v>1116253.3234712156</v>
      </c>
      <c r="CF54" s="142">
        <f t="shared" si="5"/>
        <v>1626866.7347013936</v>
      </c>
      <c r="CG54" s="143">
        <f t="shared" si="6"/>
        <v>9381581.8936942406</v>
      </c>
      <c r="CH54" s="143">
        <f>ponuda2013!BZ54</f>
        <v>9381581.8936942406</v>
      </c>
      <c r="CI54" s="62">
        <f t="shared" si="7"/>
        <v>0</v>
      </c>
      <c r="CL54" s="144"/>
      <c r="CM54" s="144"/>
      <c r="CN54" s="144"/>
      <c r="CO54" s="145"/>
      <c r="CP54" s="145"/>
      <c r="CR54" s="144"/>
      <c r="CS54" s="144"/>
    </row>
    <row r="55" spans="1:97" customFormat="1" ht="15" x14ac:dyDescent="0.25">
      <c r="A55" s="139">
        <v>48</v>
      </c>
      <c r="B55" s="64" t="s">
        <v>277</v>
      </c>
      <c r="C55" s="65" t="s">
        <v>335</v>
      </c>
      <c r="D55" s="54">
        <v>5175.2652783380918</v>
      </c>
      <c r="E55" s="54">
        <v>137.46540451519652</v>
      </c>
      <c r="F55" s="54">
        <v>146.56707852850818</v>
      </c>
      <c r="G55" s="54">
        <v>15968.007454108945</v>
      </c>
      <c r="H55" s="54">
        <v>37366.866459452642</v>
      </c>
      <c r="I55" s="54">
        <v>20309.247518049153</v>
      </c>
      <c r="J55" s="54">
        <v>6382.4591630696323</v>
      </c>
      <c r="K55" s="54">
        <v>1300.311813303814</v>
      </c>
      <c r="L55" s="54">
        <v>13089.767585877085</v>
      </c>
      <c r="M55" s="54">
        <v>9.2897591825189956</v>
      </c>
      <c r="N55" s="54">
        <v>15092.291898857826</v>
      </c>
      <c r="O55" s="54">
        <v>37988.827322412064</v>
      </c>
      <c r="P55" s="54">
        <v>13298.429307204799</v>
      </c>
      <c r="Q55" s="54">
        <v>11004.907828538517</v>
      </c>
      <c r="R55" s="54">
        <v>4506.1455005820226</v>
      </c>
      <c r="S55" s="54">
        <v>8397.8810035278675</v>
      </c>
      <c r="T55" s="54">
        <v>15045.331080157974</v>
      </c>
      <c r="U55" s="54">
        <v>35444.07176162408</v>
      </c>
      <c r="V55" s="54">
        <v>16496.496447263176</v>
      </c>
      <c r="W55" s="54">
        <v>5180.7828317958938</v>
      </c>
      <c r="X55" s="54">
        <v>10125.320749324032</v>
      </c>
      <c r="Y55" s="54">
        <v>5582.5674497558321</v>
      </c>
      <c r="Z55" s="54">
        <v>8250.7112849575024</v>
      </c>
      <c r="AA55" s="54">
        <v>129573.75912363024</v>
      </c>
      <c r="AB55" s="54">
        <v>11883.382441535779</v>
      </c>
      <c r="AC55" s="54">
        <v>843.02003116057938</v>
      </c>
      <c r="AD55" s="54">
        <v>15751.093991685482</v>
      </c>
      <c r="AE55" s="54">
        <v>596.0581282413483</v>
      </c>
      <c r="AF55" s="54">
        <v>22406.528357502284</v>
      </c>
      <c r="AG55" s="54">
        <v>4338.0745004710325</v>
      </c>
      <c r="AH55" s="54">
        <v>16622.809320118169</v>
      </c>
      <c r="AI55" s="54">
        <v>1048.6167160801383</v>
      </c>
      <c r="AJ55" s="54">
        <v>3.4766920502147918</v>
      </c>
      <c r="AK55" s="54">
        <v>1620.8539772144461</v>
      </c>
      <c r="AL55" s="54">
        <v>103.09121531307525</v>
      </c>
      <c r="AM55" s="54">
        <v>251.07673128650592</v>
      </c>
      <c r="AN55" s="54">
        <v>0.19400196113000071</v>
      </c>
      <c r="AO55" s="54">
        <v>127.61684006746125</v>
      </c>
      <c r="AP55" s="54">
        <v>411.24658284911203</v>
      </c>
      <c r="AQ55" s="54">
        <v>706.23358503366785</v>
      </c>
      <c r="AR55" s="54">
        <v>39.975505028627659</v>
      </c>
      <c r="AS55" s="54">
        <v>276.07941279458049</v>
      </c>
      <c r="AT55" s="54">
        <v>17.634646841130614</v>
      </c>
      <c r="AU55" s="54">
        <v>814.66731216679477</v>
      </c>
      <c r="AV55" s="54">
        <v>125.62093296733649</v>
      </c>
      <c r="AW55" s="54">
        <v>7011.1530746395283</v>
      </c>
      <c r="AX55" s="54">
        <v>6209.792269846067</v>
      </c>
      <c r="AY55" s="54">
        <v>64898.210740114468</v>
      </c>
      <c r="AZ55" s="54">
        <v>34508.535471725503</v>
      </c>
      <c r="BA55" s="54">
        <v>315.78413178981339</v>
      </c>
      <c r="BB55" s="54">
        <v>5489.8896420744895</v>
      </c>
      <c r="BC55" s="54">
        <v>5373.7733631201809</v>
      </c>
      <c r="BD55" s="54">
        <v>1.853034656264013</v>
      </c>
      <c r="BE55" s="54">
        <v>1238.0911239654101</v>
      </c>
      <c r="BF55" s="54">
        <v>17310.088718747822</v>
      </c>
      <c r="BG55" s="54">
        <v>28306.373977478212</v>
      </c>
      <c r="BH55" s="54">
        <v>4820.0184896045039</v>
      </c>
      <c r="BI55" s="54">
        <v>90.155650235735081</v>
      </c>
      <c r="BJ55" s="54">
        <v>746.12846195379132</v>
      </c>
      <c r="BK55" s="54">
        <v>315.79473774963782</v>
      </c>
      <c r="BL55" s="54">
        <v>43974.203871856647</v>
      </c>
      <c r="BM55" s="54">
        <v>26.037550049788816</v>
      </c>
      <c r="BN55" s="54">
        <v>124.77130592233033</v>
      </c>
      <c r="BO55" s="54">
        <v>0</v>
      </c>
      <c r="BP55" s="54">
        <v>0</v>
      </c>
      <c r="BQ55" s="55">
        <f t="shared" si="0"/>
        <v>714620.77764195635</v>
      </c>
      <c r="BR55" s="54">
        <v>0</v>
      </c>
      <c r="BS55" s="54">
        <v>8221.0754431165424</v>
      </c>
      <c r="BT55" s="54">
        <v>386663.32923545415</v>
      </c>
      <c r="BU55" s="140">
        <f t="shared" si="1"/>
        <v>394884.40467857069</v>
      </c>
      <c r="BV55" s="54">
        <v>1731296.3144517748</v>
      </c>
      <c r="BW55" s="54">
        <v>0</v>
      </c>
      <c r="BX55" s="54">
        <v>0</v>
      </c>
      <c r="BY55" s="141">
        <f t="shared" si="2"/>
        <v>0</v>
      </c>
      <c r="BZ55" s="141">
        <f t="shared" si="3"/>
        <v>1731296.3144517748</v>
      </c>
      <c r="CA55" s="54">
        <v>0</v>
      </c>
      <c r="CB55" s="54"/>
      <c r="CC55" s="54"/>
      <c r="CD55" s="58">
        <v>397193.45301329694</v>
      </c>
      <c r="CE55" s="55">
        <f t="shared" si="4"/>
        <v>397193.45301329694</v>
      </c>
      <c r="CF55" s="142">
        <f t="shared" si="5"/>
        <v>2523374.1721436423</v>
      </c>
      <c r="CG55" s="143">
        <f t="shared" si="6"/>
        <v>3237994.9497855986</v>
      </c>
      <c r="CH55" s="143">
        <f>ponuda2013!BZ55</f>
        <v>3237994.9497855986</v>
      </c>
      <c r="CI55" s="62">
        <f t="shared" si="7"/>
        <v>0</v>
      </c>
      <c r="CL55" s="144"/>
      <c r="CM55" s="144"/>
      <c r="CN55" s="144"/>
      <c r="CO55" s="145"/>
      <c r="CP55" s="145"/>
      <c r="CR55" s="144"/>
      <c r="CS55" s="144"/>
    </row>
    <row r="56" spans="1:97" customFormat="1" ht="15" x14ac:dyDescent="0.25">
      <c r="A56" s="139">
        <v>49</v>
      </c>
      <c r="B56" s="64" t="s">
        <v>278</v>
      </c>
      <c r="C56" s="65" t="s">
        <v>336</v>
      </c>
      <c r="D56" s="54">
        <v>2788.2633170039376</v>
      </c>
      <c r="E56" s="54">
        <v>3428.2207838148729</v>
      </c>
      <c r="F56" s="54">
        <v>5434.7929844204427</v>
      </c>
      <c r="G56" s="54">
        <v>13506.130345413449</v>
      </c>
      <c r="H56" s="54">
        <v>101834.59610614699</v>
      </c>
      <c r="I56" s="54">
        <v>10490.955816280853</v>
      </c>
      <c r="J56" s="54">
        <v>4312.229965110897</v>
      </c>
      <c r="K56" s="54">
        <v>492.28889105032601</v>
      </c>
      <c r="L56" s="54">
        <v>10614.750358938692</v>
      </c>
      <c r="M56" s="54">
        <v>3.5170373746487935</v>
      </c>
      <c r="N56" s="54">
        <v>5713.8353787766364</v>
      </c>
      <c r="O56" s="54">
        <v>154388.58314369546</v>
      </c>
      <c r="P56" s="54">
        <v>5034.6916404007106</v>
      </c>
      <c r="Q56" s="54">
        <v>10206.256038518164</v>
      </c>
      <c r="R56" s="54">
        <v>2390.7114442486259</v>
      </c>
      <c r="S56" s="54">
        <v>20075.964643303301</v>
      </c>
      <c r="T56" s="54">
        <v>8575.2186389504714</v>
      </c>
      <c r="U56" s="54">
        <v>13418.875844482736</v>
      </c>
      <c r="V56" s="54">
        <v>17239.665094214084</v>
      </c>
      <c r="W56" s="54">
        <v>1961.4078784358983</v>
      </c>
      <c r="X56" s="54">
        <v>7315.1307447315385</v>
      </c>
      <c r="Y56" s="54">
        <v>4539.299294840428</v>
      </c>
      <c r="Z56" s="54">
        <v>18743.543359594783</v>
      </c>
      <c r="AA56" s="54">
        <v>49055.712280366875</v>
      </c>
      <c r="AB56" s="54">
        <v>4498.9648669012931</v>
      </c>
      <c r="AC56" s="54">
        <v>14372.476890789418</v>
      </c>
      <c r="AD56" s="54">
        <v>37529.168121646115</v>
      </c>
      <c r="AE56" s="54">
        <v>158714.94723625176</v>
      </c>
      <c r="AF56" s="54">
        <v>504804.73914154497</v>
      </c>
      <c r="AG56" s="54">
        <v>1042764.9980502425</v>
      </c>
      <c r="AH56" s="54">
        <v>30292.782853215092</v>
      </c>
      <c r="AI56" s="54">
        <v>23.859962156286471</v>
      </c>
      <c r="AJ56" s="54">
        <v>5696.7198545624451</v>
      </c>
      <c r="AK56" s="54">
        <v>25737.476332956005</v>
      </c>
      <c r="AL56" s="54">
        <v>7825.8086148537386</v>
      </c>
      <c r="AM56" s="54">
        <v>175623.5368186241</v>
      </c>
      <c r="AN56" s="54">
        <v>61975.978406034184</v>
      </c>
      <c r="AO56" s="54">
        <v>109302.82044736254</v>
      </c>
      <c r="AP56" s="54">
        <v>438934.08357047907</v>
      </c>
      <c r="AQ56" s="54">
        <v>129628.48436827662</v>
      </c>
      <c r="AR56" s="54">
        <v>264615.96751227725</v>
      </c>
      <c r="AS56" s="54">
        <v>75610.701689661015</v>
      </c>
      <c r="AT56" s="54">
        <v>6929.8605678393278</v>
      </c>
      <c r="AU56" s="54">
        <v>11564.985443683436</v>
      </c>
      <c r="AV56" s="54">
        <v>705.30908275294087</v>
      </c>
      <c r="AW56" s="54">
        <v>317182.9806763719</v>
      </c>
      <c r="AX56" s="54">
        <v>25611.193971074459</v>
      </c>
      <c r="AY56" s="54">
        <v>1122.1314738217607</v>
      </c>
      <c r="AZ56" s="54">
        <v>463063.18969579809</v>
      </c>
      <c r="BA56" s="54">
        <v>13573.623169294724</v>
      </c>
      <c r="BB56" s="54">
        <v>7395.6885721011995</v>
      </c>
      <c r="BC56" s="54">
        <v>2995.7463978127921</v>
      </c>
      <c r="BD56" s="54">
        <v>15152.237650350931</v>
      </c>
      <c r="BE56" s="54">
        <v>39993.425932142243</v>
      </c>
      <c r="BF56" s="54">
        <v>176319.24501712638</v>
      </c>
      <c r="BG56" s="54">
        <v>58044.554058739181</v>
      </c>
      <c r="BH56" s="54">
        <v>24141.101563382406</v>
      </c>
      <c r="BI56" s="54">
        <v>2229.1546397087168</v>
      </c>
      <c r="BJ56" s="54">
        <v>79887.159747983576</v>
      </c>
      <c r="BK56" s="54">
        <v>57390.113991894585</v>
      </c>
      <c r="BL56" s="54">
        <v>64490.561848291596</v>
      </c>
      <c r="BM56" s="54">
        <v>21573.052044146032</v>
      </c>
      <c r="BN56" s="54">
        <v>3062.9737838292708</v>
      </c>
      <c r="BO56" s="54">
        <v>4018.261831616725</v>
      </c>
      <c r="BP56" s="54">
        <v>0</v>
      </c>
      <c r="BQ56" s="55">
        <f t="shared" si="0"/>
        <v>4955964.7069277102</v>
      </c>
      <c r="BR56" s="54">
        <v>15011.912162142753</v>
      </c>
      <c r="BS56" s="54">
        <v>0.32938418790272261</v>
      </c>
      <c r="BT56" s="54">
        <v>0</v>
      </c>
      <c r="BU56" s="140">
        <f t="shared" si="1"/>
        <v>15012.241546330655</v>
      </c>
      <c r="BV56" s="54">
        <v>0</v>
      </c>
      <c r="BW56" s="54">
        <v>0</v>
      </c>
      <c r="BX56" s="54">
        <v>0</v>
      </c>
      <c r="BY56" s="141">
        <f t="shared" si="2"/>
        <v>0</v>
      </c>
      <c r="BZ56" s="141">
        <f t="shared" si="3"/>
        <v>0</v>
      </c>
      <c r="CA56" s="54">
        <v>0</v>
      </c>
      <c r="CB56" s="54"/>
      <c r="CC56" s="54"/>
      <c r="CD56" s="58">
        <v>1017450.9104336062</v>
      </c>
      <c r="CE56" s="55">
        <f t="shared" si="4"/>
        <v>1017450.9104336062</v>
      </c>
      <c r="CF56" s="142">
        <f t="shared" si="5"/>
        <v>1032463.1519799369</v>
      </c>
      <c r="CG56" s="143">
        <f t="shared" si="6"/>
        <v>5988427.8589076474</v>
      </c>
      <c r="CH56" s="143">
        <f>ponuda2013!BZ56</f>
        <v>5988427.8589076474</v>
      </c>
      <c r="CI56" s="62">
        <f t="shared" si="7"/>
        <v>0</v>
      </c>
      <c r="CL56" s="144"/>
      <c r="CM56" s="144"/>
      <c r="CN56" s="144"/>
      <c r="CO56" s="145"/>
      <c r="CP56" s="145"/>
      <c r="CR56" s="144"/>
      <c r="CS56" s="144"/>
    </row>
    <row r="57" spans="1:97" customFormat="1" ht="15" x14ac:dyDescent="0.25">
      <c r="A57" s="139">
        <v>50</v>
      </c>
      <c r="B57" s="64" t="s">
        <v>279</v>
      </c>
      <c r="C57" s="65" t="s">
        <v>337</v>
      </c>
      <c r="D57" s="54">
        <v>129313.13195747948</v>
      </c>
      <c r="E57" s="54">
        <v>209.98864690598961</v>
      </c>
      <c r="F57" s="54">
        <v>5401.7495551138018</v>
      </c>
      <c r="G57" s="54">
        <v>4930.4115897172769</v>
      </c>
      <c r="H57" s="54">
        <v>22110.80036512496</v>
      </c>
      <c r="I57" s="54">
        <v>3962.9025730405688</v>
      </c>
      <c r="J57" s="54">
        <v>1574.179135975015</v>
      </c>
      <c r="K57" s="54">
        <v>5694.2589095548383</v>
      </c>
      <c r="L57" s="54">
        <v>3874.9136024323584</v>
      </c>
      <c r="M57" s="54">
        <v>1.2838941569467297</v>
      </c>
      <c r="N57" s="54">
        <v>2085.8350580648539</v>
      </c>
      <c r="O57" s="54">
        <v>2131.4355747042359</v>
      </c>
      <c r="P57" s="54">
        <v>1837.9137013818338</v>
      </c>
      <c r="Q57" s="54">
        <v>7799.6448754468438</v>
      </c>
      <c r="R57" s="54">
        <v>15913.290536421538</v>
      </c>
      <c r="S57" s="54">
        <v>7328.7289712638176</v>
      </c>
      <c r="T57" s="54">
        <v>3130.3827432850626</v>
      </c>
      <c r="U57" s="54">
        <v>8138.1474627519474</v>
      </c>
      <c r="V57" s="54">
        <v>6293.3380923738969</v>
      </c>
      <c r="W57" s="54">
        <v>716.01175826702649</v>
      </c>
      <c r="X57" s="54">
        <v>2670.3877781225046</v>
      </c>
      <c r="Y57" s="54">
        <v>2322.2657409597318</v>
      </c>
      <c r="Z57" s="54">
        <v>18521.749903979722</v>
      </c>
      <c r="AA57" s="54">
        <v>17907.783072084152</v>
      </c>
      <c r="AB57" s="54">
        <v>1642.3466939983796</v>
      </c>
      <c r="AC57" s="54">
        <v>5129.7817299150556</v>
      </c>
      <c r="AD57" s="54">
        <v>39309.094302794292</v>
      </c>
      <c r="AE57" s="54">
        <v>30063.387371328598</v>
      </c>
      <c r="AF57" s="54">
        <v>267349.72918040794</v>
      </c>
      <c r="AG57" s="54">
        <v>364915.76837416744</v>
      </c>
      <c r="AH57" s="54">
        <v>9525.1292002036389</v>
      </c>
      <c r="AI57" s="54">
        <v>16396.398900507247</v>
      </c>
      <c r="AJ57" s="54">
        <v>1369.8558877311718</v>
      </c>
      <c r="AK57" s="54">
        <v>4614.9201838799117</v>
      </c>
      <c r="AL57" s="54">
        <v>149.84197012477057</v>
      </c>
      <c r="AM57" s="54">
        <v>37312.22545153086</v>
      </c>
      <c r="AN57" s="54">
        <v>63276.055808644407</v>
      </c>
      <c r="AO57" s="54">
        <v>1331.7203797671859</v>
      </c>
      <c r="AP57" s="54">
        <v>36208.175205979787</v>
      </c>
      <c r="AQ57" s="54">
        <v>21487.263788053515</v>
      </c>
      <c r="AR57" s="54">
        <v>44581.022564661165</v>
      </c>
      <c r="AS57" s="54">
        <v>4859.4211079116521</v>
      </c>
      <c r="AT57" s="54">
        <v>19905.2326941639</v>
      </c>
      <c r="AU57" s="54">
        <v>8015.7351093264251</v>
      </c>
      <c r="AV57" s="54">
        <v>460.57538613803172</v>
      </c>
      <c r="AW57" s="54">
        <v>98656.904268889775</v>
      </c>
      <c r="AX57" s="54">
        <v>42464.423030835416</v>
      </c>
      <c r="AY57" s="54">
        <v>16542.106716484552</v>
      </c>
      <c r="AZ57" s="54">
        <v>21967.829309471879</v>
      </c>
      <c r="BA57" s="54">
        <v>22798.234796614041</v>
      </c>
      <c r="BB57" s="54">
        <v>2794.2202332577176</v>
      </c>
      <c r="BC57" s="54">
        <v>4187.6659608340078</v>
      </c>
      <c r="BD57" s="54">
        <v>273.53889034549286</v>
      </c>
      <c r="BE57" s="54">
        <v>5767.7313199079708</v>
      </c>
      <c r="BF57" s="54">
        <v>262623.78733874823</v>
      </c>
      <c r="BG57" s="54">
        <v>126723.43607957919</v>
      </c>
      <c r="BH57" s="54">
        <v>51398.385153810043</v>
      </c>
      <c r="BI57" s="54">
        <v>3453.0926881566534</v>
      </c>
      <c r="BJ57" s="54">
        <v>33326.990976820445</v>
      </c>
      <c r="BK57" s="54">
        <v>45574.957750633279</v>
      </c>
      <c r="BL57" s="54">
        <v>33393.166325793245</v>
      </c>
      <c r="BM57" s="54">
        <v>1785.5125654163096</v>
      </c>
      <c r="BN57" s="54">
        <v>2265.9392880088308</v>
      </c>
      <c r="BO57" s="54">
        <v>0</v>
      </c>
      <c r="BP57" s="54">
        <v>0</v>
      </c>
      <c r="BQ57" s="55">
        <f t="shared" si="0"/>
        <v>2027772.1394834507</v>
      </c>
      <c r="BR57" s="54">
        <v>134245.98890991096</v>
      </c>
      <c r="BS57" s="54">
        <v>3483.0879858389594</v>
      </c>
      <c r="BT57" s="54">
        <v>1356.3389065319486</v>
      </c>
      <c r="BU57" s="140">
        <f t="shared" si="1"/>
        <v>139085.41580228187</v>
      </c>
      <c r="BV57" s="54">
        <v>0</v>
      </c>
      <c r="BW57" s="54">
        <v>0</v>
      </c>
      <c r="BX57" s="54">
        <v>0</v>
      </c>
      <c r="BY57" s="141">
        <f t="shared" si="2"/>
        <v>0</v>
      </c>
      <c r="BZ57" s="141">
        <f t="shared" si="3"/>
        <v>0</v>
      </c>
      <c r="CA57" s="54">
        <v>2342.5673862623948</v>
      </c>
      <c r="CB57" s="54"/>
      <c r="CC57" s="54"/>
      <c r="CD57" s="58">
        <v>85876.697320781386</v>
      </c>
      <c r="CE57" s="55">
        <f t="shared" si="4"/>
        <v>88219.264707043782</v>
      </c>
      <c r="CF57" s="142">
        <f t="shared" si="5"/>
        <v>227304.68050932564</v>
      </c>
      <c r="CG57" s="143">
        <f t="shared" si="6"/>
        <v>2255076.8199927765</v>
      </c>
      <c r="CH57" s="143">
        <f>ponuda2013!BZ57</f>
        <v>2255076.8199927765</v>
      </c>
      <c r="CI57" s="62">
        <f t="shared" si="7"/>
        <v>0</v>
      </c>
      <c r="CL57" s="144"/>
      <c r="CM57" s="144"/>
      <c r="CN57" s="144"/>
      <c r="CO57" s="145"/>
      <c r="CP57" s="145"/>
      <c r="CR57" s="144"/>
      <c r="CS57" s="144"/>
    </row>
    <row r="58" spans="1:97" customFormat="1" ht="15" x14ac:dyDescent="0.25">
      <c r="A58" s="139">
        <v>51</v>
      </c>
      <c r="B58" s="64" t="s">
        <v>280</v>
      </c>
      <c r="C58" s="65" t="s">
        <v>338</v>
      </c>
      <c r="D58" s="54">
        <v>13091.432975173968</v>
      </c>
      <c r="E58" s="54">
        <v>39414.974107275913</v>
      </c>
      <c r="F58" s="54">
        <v>5354.934837594732</v>
      </c>
      <c r="G58" s="54">
        <v>12525.176817969335</v>
      </c>
      <c r="H58" s="54">
        <v>66685.224813460794</v>
      </c>
      <c r="I58" s="54">
        <v>10347.534493896581</v>
      </c>
      <c r="J58" s="54">
        <v>11050.447002180535</v>
      </c>
      <c r="K58" s="54">
        <v>4935.295714932121</v>
      </c>
      <c r="L58" s="54">
        <v>9843.798462189412</v>
      </c>
      <c r="M58" s="54">
        <v>3.2615940958871525</v>
      </c>
      <c r="N58" s="54">
        <v>16000.416246084429</v>
      </c>
      <c r="O58" s="54">
        <v>10732.598196366263</v>
      </c>
      <c r="P58" s="54">
        <v>4669.0207636997702</v>
      </c>
      <c r="Q58" s="54">
        <v>28396.48997736867</v>
      </c>
      <c r="R58" s="54">
        <v>2217.0734913813117</v>
      </c>
      <c r="S58" s="54">
        <v>18617.842455079372</v>
      </c>
      <c r="T58" s="54">
        <v>43443.508777434603</v>
      </c>
      <c r="U58" s="54">
        <v>12444.259632634161</v>
      </c>
      <c r="V58" s="54">
        <v>41522.450928914179</v>
      </c>
      <c r="W58" s="54">
        <v>3283.9654334623415</v>
      </c>
      <c r="X58" s="54">
        <v>6783.8310219951773</v>
      </c>
      <c r="Y58" s="54">
        <v>7438.7119217026548</v>
      </c>
      <c r="Z58" s="54">
        <v>17382.195252833764</v>
      </c>
      <c r="AA58" s="54">
        <v>45492.783982473557</v>
      </c>
      <c r="AB58" s="54">
        <v>4172.2039558804172</v>
      </c>
      <c r="AC58" s="54">
        <v>57431.439150092054</v>
      </c>
      <c r="AD58" s="54">
        <v>198930.94161333612</v>
      </c>
      <c r="AE58" s="54">
        <v>171843.08227583978</v>
      </c>
      <c r="AF58" s="54">
        <v>518891.95111143909</v>
      </c>
      <c r="AG58" s="54">
        <v>490573.47495288524</v>
      </c>
      <c r="AH58" s="54">
        <v>468043.12882818776</v>
      </c>
      <c r="AI58" s="54">
        <v>1166.9006387423842</v>
      </c>
      <c r="AJ58" s="54">
        <v>133976.86273613581</v>
      </c>
      <c r="AK58" s="54">
        <v>119984.96547142943</v>
      </c>
      <c r="AL58" s="54">
        <v>24679.756722167822</v>
      </c>
      <c r="AM58" s="54">
        <v>184386.46610329577</v>
      </c>
      <c r="AN58" s="54">
        <v>34012.921266019512</v>
      </c>
      <c r="AO58" s="54">
        <v>179977.81587313957</v>
      </c>
      <c r="AP58" s="54">
        <v>87312.811639495485</v>
      </c>
      <c r="AQ58" s="54">
        <v>218212.96762586641</v>
      </c>
      <c r="AR58" s="54">
        <v>177895.56242552857</v>
      </c>
      <c r="AS58" s="54">
        <v>84641.850419449343</v>
      </c>
      <c r="AT58" s="54">
        <v>53908.274661335017</v>
      </c>
      <c r="AU58" s="54">
        <v>43327.916805606532</v>
      </c>
      <c r="AV58" s="54">
        <v>565.79371412485511</v>
      </c>
      <c r="AW58" s="54">
        <v>317338.66325429332</v>
      </c>
      <c r="AX58" s="54">
        <v>75274.054097995584</v>
      </c>
      <c r="AY58" s="54">
        <v>19999.033809109125</v>
      </c>
      <c r="AZ58" s="54">
        <v>152982.53888462507</v>
      </c>
      <c r="BA58" s="54">
        <v>21251.476305827618</v>
      </c>
      <c r="BB58" s="54">
        <v>631120.31982583902</v>
      </c>
      <c r="BC58" s="54">
        <v>19303.095220105046</v>
      </c>
      <c r="BD58" s="54">
        <v>35149.071999611006</v>
      </c>
      <c r="BE58" s="54">
        <v>70745.126336396905</v>
      </c>
      <c r="BF58" s="54">
        <v>441842.1035337745</v>
      </c>
      <c r="BG58" s="54">
        <v>29161.150627572864</v>
      </c>
      <c r="BH58" s="54">
        <v>84487.06485069709</v>
      </c>
      <c r="BI58" s="54">
        <v>9814.2673154051245</v>
      </c>
      <c r="BJ58" s="54">
        <v>99986.610398572069</v>
      </c>
      <c r="BK58" s="54">
        <v>115585.83652610116</v>
      </c>
      <c r="BL58" s="54">
        <v>69902.066113443259</v>
      </c>
      <c r="BM58" s="54">
        <v>3091.357069164651</v>
      </c>
      <c r="BN58" s="54">
        <v>5323.8067266352882</v>
      </c>
      <c r="BO58" s="54">
        <v>0</v>
      </c>
      <c r="BP58" s="54">
        <v>0</v>
      </c>
      <c r="BQ58" s="55">
        <f t="shared" si="0"/>
        <v>5887971.9597853646</v>
      </c>
      <c r="BR58" s="54">
        <v>657654.22873040638</v>
      </c>
      <c r="BS58" s="54">
        <v>0</v>
      </c>
      <c r="BT58" s="54">
        <v>0</v>
      </c>
      <c r="BU58" s="140">
        <f t="shared" si="1"/>
        <v>657654.22873040638</v>
      </c>
      <c r="BV58" s="54">
        <v>0</v>
      </c>
      <c r="BW58" s="54">
        <v>0</v>
      </c>
      <c r="BX58" s="54">
        <v>0</v>
      </c>
      <c r="BY58" s="141">
        <f t="shared" si="2"/>
        <v>0</v>
      </c>
      <c r="BZ58" s="141">
        <f t="shared" si="3"/>
        <v>0</v>
      </c>
      <c r="CA58" s="54">
        <v>0</v>
      </c>
      <c r="CB58" s="54"/>
      <c r="CC58" s="54"/>
      <c r="CD58" s="58">
        <v>264903.47928480076</v>
      </c>
      <c r="CE58" s="55">
        <f t="shared" si="4"/>
        <v>264903.47928480076</v>
      </c>
      <c r="CF58" s="142">
        <f t="shared" si="5"/>
        <v>922557.7080152072</v>
      </c>
      <c r="CG58" s="143">
        <f t="shared" si="6"/>
        <v>6810529.6678005718</v>
      </c>
      <c r="CH58" s="143">
        <f>ponuda2013!BZ58</f>
        <v>6810529.6678005718</v>
      </c>
      <c r="CI58" s="62">
        <f t="shared" si="7"/>
        <v>0</v>
      </c>
      <c r="CL58" s="144"/>
      <c r="CM58" s="144"/>
      <c r="CN58" s="144"/>
      <c r="CO58" s="145"/>
      <c r="CP58" s="145"/>
      <c r="CR58" s="144"/>
      <c r="CS58" s="144"/>
    </row>
    <row r="59" spans="1:97" customFormat="1" ht="15" x14ac:dyDescent="0.25">
      <c r="A59" s="139">
        <v>52</v>
      </c>
      <c r="B59" s="64" t="s">
        <v>281</v>
      </c>
      <c r="C59" s="65" t="s">
        <v>339</v>
      </c>
      <c r="D59" s="54">
        <v>845.80665903671263</v>
      </c>
      <c r="E59" s="54">
        <v>122.19283971730106</v>
      </c>
      <c r="F59" s="54">
        <v>7359.0937488650388</v>
      </c>
      <c r="G59" s="54">
        <v>2023.9278016428805</v>
      </c>
      <c r="H59" s="54">
        <v>8590.5445919016111</v>
      </c>
      <c r="I59" s="54">
        <v>1572.0962703124217</v>
      </c>
      <c r="J59" s="54">
        <v>646.19856985381989</v>
      </c>
      <c r="K59" s="54">
        <v>73.770735773703748</v>
      </c>
      <c r="L59" s="54">
        <v>1590.6471957195636</v>
      </c>
      <c r="M59" s="54">
        <v>0.52703694840217963</v>
      </c>
      <c r="N59" s="54">
        <v>856.23268703636302</v>
      </c>
      <c r="O59" s="54">
        <v>874.95164218165144</v>
      </c>
      <c r="P59" s="54">
        <v>754.46127966374706</v>
      </c>
      <c r="Q59" s="54">
        <v>745.16611424705025</v>
      </c>
      <c r="R59" s="54">
        <v>358.25415822110409</v>
      </c>
      <c r="S59" s="54">
        <v>3008.4340923141954</v>
      </c>
      <c r="T59" s="54">
        <v>1285.0182076342746</v>
      </c>
      <c r="U59" s="54">
        <v>2010.8524939318092</v>
      </c>
      <c r="V59" s="54">
        <v>2583.4074292820028</v>
      </c>
      <c r="W59" s="54">
        <v>293.9219327818704</v>
      </c>
      <c r="X59" s="54">
        <v>1096.1908487683506</v>
      </c>
      <c r="Y59" s="54">
        <v>316.71642452316473</v>
      </c>
      <c r="Z59" s="54">
        <v>2808.7673920358143</v>
      </c>
      <c r="AA59" s="54">
        <v>7351.122592071305</v>
      </c>
      <c r="AB59" s="54">
        <v>674.18126731083009</v>
      </c>
      <c r="AC59" s="54">
        <v>10019.397032265968</v>
      </c>
      <c r="AD59" s="54">
        <v>23509.995451376271</v>
      </c>
      <c r="AE59" s="54">
        <v>11534.521718331664</v>
      </c>
      <c r="AF59" s="54">
        <v>159740.33488455447</v>
      </c>
      <c r="AG59" s="54">
        <v>138851.05648631262</v>
      </c>
      <c r="AH59" s="54">
        <v>3685.640123142402</v>
      </c>
      <c r="AI59" s="54">
        <v>8756.1451364796303</v>
      </c>
      <c r="AJ59" s="54">
        <v>274.69181376271285</v>
      </c>
      <c r="AK59" s="54">
        <v>41578.184461339857</v>
      </c>
      <c r="AL59" s="54">
        <v>2781.8866349167615</v>
      </c>
      <c r="AM59" s="54">
        <v>52356.471971334744</v>
      </c>
      <c r="AN59" s="54">
        <v>11679.64825351529</v>
      </c>
      <c r="AO59" s="54">
        <v>73011.556071434519</v>
      </c>
      <c r="AP59" s="54">
        <v>18249.609598947874</v>
      </c>
      <c r="AQ59" s="54">
        <v>18594.236014558654</v>
      </c>
      <c r="AR59" s="54">
        <v>14066.011302967694</v>
      </c>
      <c r="AS59" s="54">
        <v>5504.8338794325527</v>
      </c>
      <c r="AT59" s="54">
        <v>7107.5870968914578</v>
      </c>
      <c r="AU59" s="54">
        <v>3133.9823335566775</v>
      </c>
      <c r="AV59" s="54">
        <v>18.208124255301556</v>
      </c>
      <c r="AW59" s="54">
        <v>23260.398221577605</v>
      </c>
      <c r="AX59" s="54">
        <v>23973.438235148245</v>
      </c>
      <c r="AY59" s="54">
        <v>79.607216572080233</v>
      </c>
      <c r="AZ59" s="54">
        <v>95487.192563708581</v>
      </c>
      <c r="BA59" s="54">
        <v>8326.2833200791065</v>
      </c>
      <c r="BB59" s="54">
        <v>1028.6853146272863</v>
      </c>
      <c r="BC59" s="54">
        <v>3668.751340527871</v>
      </c>
      <c r="BD59" s="54">
        <v>515.80672358831498</v>
      </c>
      <c r="BE59" s="54">
        <v>2439.1888886170846</v>
      </c>
      <c r="BF59" s="54">
        <v>143.9320056131811</v>
      </c>
      <c r="BG59" s="54">
        <v>70589.044575093067</v>
      </c>
      <c r="BH59" s="54">
        <v>23.911047885517085</v>
      </c>
      <c r="BI59" s="54">
        <v>672.46687386516351</v>
      </c>
      <c r="BJ59" s="54">
        <v>3956.9027827984564</v>
      </c>
      <c r="BK59" s="54">
        <v>23124.377240699621</v>
      </c>
      <c r="BL59" s="54">
        <v>52304.861609932639</v>
      </c>
      <c r="BM59" s="54">
        <v>649.18459576282294</v>
      </c>
      <c r="BN59" s="54">
        <v>750.9478779132636</v>
      </c>
      <c r="BO59" s="54">
        <v>0</v>
      </c>
      <c r="BP59" s="54">
        <v>0</v>
      </c>
      <c r="BQ59" s="55">
        <f t="shared" si="0"/>
        <v>963291.46283516195</v>
      </c>
      <c r="BR59" s="54">
        <v>90481.989873516417</v>
      </c>
      <c r="BS59" s="54">
        <v>0</v>
      </c>
      <c r="BT59" s="54">
        <v>146086.64947975683</v>
      </c>
      <c r="BU59" s="140">
        <f t="shared" si="1"/>
        <v>236568.63935327326</v>
      </c>
      <c r="BV59" s="54">
        <v>0</v>
      </c>
      <c r="BW59" s="54">
        <v>0</v>
      </c>
      <c r="BX59" s="54">
        <v>0</v>
      </c>
      <c r="BY59" s="141">
        <f t="shared" si="2"/>
        <v>0</v>
      </c>
      <c r="BZ59" s="141">
        <f t="shared" si="3"/>
        <v>0</v>
      </c>
      <c r="CA59" s="54">
        <v>0</v>
      </c>
      <c r="CB59" s="54"/>
      <c r="CC59" s="54"/>
      <c r="CD59" s="58">
        <v>6687.7359418258429</v>
      </c>
      <c r="CE59" s="55">
        <f t="shared" si="4"/>
        <v>6687.7359418258429</v>
      </c>
      <c r="CF59" s="142">
        <f t="shared" si="5"/>
        <v>243256.3752950991</v>
      </c>
      <c r="CG59" s="143">
        <f t="shared" si="6"/>
        <v>1206547.8381302611</v>
      </c>
      <c r="CH59" s="143">
        <f>ponuda2013!BZ59</f>
        <v>1206547.8381302608</v>
      </c>
      <c r="CI59" s="62">
        <f t="shared" si="7"/>
        <v>0</v>
      </c>
      <c r="CL59" s="144"/>
      <c r="CM59" s="144"/>
      <c r="CN59" s="144"/>
      <c r="CO59" s="145"/>
      <c r="CP59" s="145"/>
      <c r="CR59" s="144"/>
      <c r="CS59" s="144"/>
    </row>
    <row r="60" spans="1:97" customFormat="1" ht="15" x14ac:dyDescent="0.25">
      <c r="A60" s="139">
        <v>53</v>
      </c>
      <c r="B60" s="64" t="s">
        <v>282</v>
      </c>
      <c r="C60" s="65" t="s">
        <v>340</v>
      </c>
      <c r="D60" s="54">
        <v>15.801515260583944</v>
      </c>
      <c r="E60" s="54">
        <v>62.711148656649762</v>
      </c>
      <c r="F60" s="54">
        <v>31.687207225223766</v>
      </c>
      <c r="G60" s="54">
        <v>2131.3937231033406</v>
      </c>
      <c r="H60" s="54">
        <v>17463.422381279732</v>
      </c>
      <c r="I60" s="54">
        <v>2508.9217512438531</v>
      </c>
      <c r="J60" s="54">
        <v>2077.5164648742148</v>
      </c>
      <c r="K60" s="54">
        <v>930.84185855047519</v>
      </c>
      <c r="L60" s="54">
        <v>926.80823383484324</v>
      </c>
      <c r="M60" s="54">
        <v>28.361776640229404</v>
      </c>
      <c r="N60" s="54">
        <v>3267.816098448242</v>
      </c>
      <c r="O60" s="54">
        <v>9783.7888451627077</v>
      </c>
      <c r="P60" s="54">
        <v>3169.6939730483555</v>
      </c>
      <c r="Q60" s="54">
        <v>4967.0449215605959</v>
      </c>
      <c r="R60" s="54">
        <v>1129.1790216236443</v>
      </c>
      <c r="S60" s="54">
        <v>4755.6577969545851</v>
      </c>
      <c r="T60" s="54">
        <v>926.76101428395475</v>
      </c>
      <c r="U60" s="54">
        <v>3059.2691012902733</v>
      </c>
      <c r="V60" s="54">
        <v>5006.5640898004613</v>
      </c>
      <c r="W60" s="54">
        <v>352.83416013310983</v>
      </c>
      <c r="X60" s="54">
        <v>2080.5546302129592</v>
      </c>
      <c r="Y60" s="54">
        <v>2376.8362831167997</v>
      </c>
      <c r="Z60" s="54">
        <v>6713.9381047480492</v>
      </c>
      <c r="AA60" s="54">
        <v>3787.9063352022454</v>
      </c>
      <c r="AB60" s="54">
        <v>4615.2263845559619</v>
      </c>
      <c r="AC60" s="54">
        <v>655.33545398508363</v>
      </c>
      <c r="AD60" s="54">
        <v>1078.0551363467009</v>
      </c>
      <c r="AE60" s="54">
        <v>742.35053983165619</v>
      </c>
      <c r="AF60" s="54">
        <v>50964.143941895869</v>
      </c>
      <c r="AG60" s="54">
        <v>1206.5764318091472</v>
      </c>
      <c r="AH60" s="54">
        <v>7846.0325408211993</v>
      </c>
      <c r="AI60" s="54">
        <v>2025.7505236528511</v>
      </c>
      <c r="AJ60" s="54">
        <v>1234.2205279164457</v>
      </c>
      <c r="AK60" s="54">
        <v>588.83498227766472</v>
      </c>
      <c r="AL60" s="54">
        <v>21.540132353487788</v>
      </c>
      <c r="AM60" s="54">
        <v>67643.433144922557</v>
      </c>
      <c r="AN60" s="54">
        <v>3836.0699876493954</v>
      </c>
      <c r="AO60" s="54">
        <v>488.05804788740932</v>
      </c>
      <c r="AP60" s="54">
        <v>1008.5777723702219</v>
      </c>
      <c r="AQ60" s="54">
        <v>11460.028974592051</v>
      </c>
      <c r="AR60" s="54">
        <v>3821.6245067176237</v>
      </c>
      <c r="AS60" s="54">
        <v>2935.6181498356341</v>
      </c>
      <c r="AT60" s="54">
        <v>173.43036978815761</v>
      </c>
      <c r="AU60" s="54">
        <v>1386.3857505920819</v>
      </c>
      <c r="AV60" s="54">
        <v>0</v>
      </c>
      <c r="AW60" s="54">
        <v>3137.0110573002366</v>
      </c>
      <c r="AX60" s="54">
        <v>10353.054590324517</v>
      </c>
      <c r="AY60" s="54">
        <v>3437.2006078635918</v>
      </c>
      <c r="AZ60" s="54">
        <v>8142.0652533082066</v>
      </c>
      <c r="BA60" s="54">
        <v>101.20356093961962</v>
      </c>
      <c r="BB60" s="54">
        <v>4321.9466345012888</v>
      </c>
      <c r="BC60" s="54">
        <v>425.97738733322109</v>
      </c>
      <c r="BD60" s="54">
        <v>1229115.5259853685</v>
      </c>
      <c r="BE60" s="54">
        <v>560.9234595438885</v>
      </c>
      <c r="BF60" s="54">
        <v>43948.817840696509</v>
      </c>
      <c r="BG60" s="54">
        <v>9065.5553820074565</v>
      </c>
      <c r="BH60" s="54">
        <v>450.37975063492695</v>
      </c>
      <c r="BI60" s="54">
        <v>63.398054155534282</v>
      </c>
      <c r="BJ60" s="54">
        <v>1197.9910607088648</v>
      </c>
      <c r="BK60" s="54">
        <v>6630.6086249837326</v>
      </c>
      <c r="BL60" s="54">
        <v>32936.028825560679</v>
      </c>
      <c r="BM60" s="54">
        <v>47.549691705777235</v>
      </c>
      <c r="BN60" s="54">
        <v>198.66176504595052</v>
      </c>
      <c r="BO60" s="54">
        <v>0</v>
      </c>
      <c r="BP60" s="54">
        <v>0</v>
      </c>
      <c r="BQ60" s="55">
        <f t="shared" si="0"/>
        <v>1595420.5032680391</v>
      </c>
      <c r="BR60" s="54">
        <v>927145.73492951086</v>
      </c>
      <c r="BS60" s="54">
        <v>0</v>
      </c>
      <c r="BT60" s="54">
        <v>0</v>
      </c>
      <c r="BU60" s="140">
        <f t="shared" si="1"/>
        <v>927145.73492951086</v>
      </c>
      <c r="BV60" s="54">
        <v>0</v>
      </c>
      <c r="BW60" s="54">
        <v>0</v>
      </c>
      <c r="BX60" s="54">
        <v>0</v>
      </c>
      <c r="BY60" s="141">
        <f t="shared" si="2"/>
        <v>0</v>
      </c>
      <c r="BZ60" s="141">
        <f t="shared" si="3"/>
        <v>0</v>
      </c>
      <c r="CA60" s="54">
        <v>0</v>
      </c>
      <c r="CB60" s="54"/>
      <c r="CC60" s="54"/>
      <c r="CD60" s="58">
        <v>1400112.8001438905</v>
      </c>
      <c r="CE60" s="55">
        <f t="shared" si="4"/>
        <v>1400112.8001438905</v>
      </c>
      <c r="CF60" s="142">
        <f t="shared" si="5"/>
        <v>2327258.5350734014</v>
      </c>
      <c r="CG60" s="143">
        <f t="shared" si="6"/>
        <v>3922679.0383414403</v>
      </c>
      <c r="CH60" s="143">
        <f>ponuda2013!BZ60</f>
        <v>3922679.0383414398</v>
      </c>
      <c r="CI60" s="62">
        <f t="shared" si="7"/>
        <v>0</v>
      </c>
      <c r="CL60" s="144"/>
      <c r="CM60" s="144"/>
      <c r="CN60" s="144"/>
      <c r="CO60" s="145"/>
      <c r="CP60" s="145"/>
      <c r="CR60" s="144"/>
      <c r="CS60" s="144"/>
    </row>
    <row r="61" spans="1:97" customFormat="1" ht="15" x14ac:dyDescent="0.25">
      <c r="A61" s="139">
        <v>54</v>
      </c>
      <c r="B61" s="64" t="s">
        <v>283</v>
      </c>
      <c r="C61" s="65" t="s">
        <v>341</v>
      </c>
      <c r="D61" s="54">
        <v>40051.608788413418</v>
      </c>
      <c r="E61" s="54">
        <v>16059.243396775233</v>
      </c>
      <c r="F61" s="54">
        <v>3436.35014016379</v>
      </c>
      <c r="G61" s="54">
        <v>10124.316570649031</v>
      </c>
      <c r="H61" s="54">
        <v>17155.522421828904</v>
      </c>
      <c r="I61" s="54">
        <v>3139.5137439881719</v>
      </c>
      <c r="J61" s="54">
        <v>5106.6792042834159</v>
      </c>
      <c r="K61" s="54">
        <v>3835.8421644333666</v>
      </c>
      <c r="L61" s="54">
        <v>3176.5603844384063</v>
      </c>
      <c r="M61" s="54">
        <v>1.052505355012008</v>
      </c>
      <c r="N61" s="54">
        <v>3824.825423916519</v>
      </c>
      <c r="O61" s="54">
        <v>7620.7644182265931</v>
      </c>
      <c r="P61" s="54">
        <v>4027.1983336693211</v>
      </c>
      <c r="Q61" s="54">
        <v>11753.216450342712</v>
      </c>
      <c r="R61" s="54">
        <v>2542.650667747806</v>
      </c>
      <c r="S61" s="54">
        <v>6007.9146290614717</v>
      </c>
      <c r="T61" s="54">
        <v>2566.212006432092</v>
      </c>
      <c r="U61" s="54">
        <v>6065.4464328020113</v>
      </c>
      <c r="V61" s="54">
        <v>5159.1262467279921</v>
      </c>
      <c r="W61" s="54">
        <v>1277.2584111342101</v>
      </c>
      <c r="X61" s="54">
        <v>2189.1192675232105</v>
      </c>
      <c r="Y61" s="54">
        <v>2523.9395585901566</v>
      </c>
      <c r="Z61" s="54">
        <v>5609.175466849636</v>
      </c>
      <c r="AA61" s="54">
        <v>14680.367129783563</v>
      </c>
      <c r="AB61" s="54">
        <v>1346.3560690472739</v>
      </c>
      <c r="AC61" s="54">
        <v>46975.817928270197</v>
      </c>
      <c r="AD61" s="54">
        <v>75535.257199908214</v>
      </c>
      <c r="AE61" s="54">
        <v>43763.548423651875</v>
      </c>
      <c r="AF61" s="54">
        <v>171369.06942436207</v>
      </c>
      <c r="AG61" s="54">
        <v>432070.5573286069</v>
      </c>
      <c r="AH61" s="54">
        <v>37694.025148306209</v>
      </c>
      <c r="AI61" s="54">
        <v>1349.0612538073724</v>
      </c>
      <c r="AJ61" s="54">
        <v>496.51042824738454</v>
      </c>
      <c r="AK61" s="54">
        <v>93136.795685804056</v>
      </c>
      <c r="AL61" s="54">
        <v>913.75801286949229</v>
      </c>
      <c r="AM61" s="54">
        <v>126379.16889379596</v>
      </c>
      <c r="AN61" s="54">
        <v>4994.8515104819417</v>
      </c>
      <c r="AO61" s="54">
        <v>30451.252800448521</v>
      </c>
      <c r="AP61" s="54">
        <v>71194.553714553069</v>
      </c>
      <c r="AQ61" s="54">
        <v>64425.208856404803</v>
      </c>
      <c r="AR61" s="54">
        <v>221652.25199697239</v>
      </c>
      <c r="AS61" s="54">
        <v>56195.274861324295</v>
      </c>
      <c r="AT61" s="54">
        <v>37458.477586127818</v>
      </c>
      <c r="AU61" s="54">
        <v>21644.178867439798</v>
      </c>
      <c r="AV61" s="54">
        <v>7608.6831469965109</v>
      </c>
      <c r="AW61" s="54">
        <v>79446.576678566795</v>
      </c>
      <c r="AX61" s="54">
        <v>62951.927604591474</v>
      </c>
      <c r="AY61" s="54">
        <v>19822.35505115319</v>
      </c>
      <c r="AZ61" s="54">
        <v>111740.44074846433</v>
      </c>
      <c r="BA61" s="54">
        <v>27787.45193344916</v>
      </c>
      <c r="BB61" s="54">
        <v>4787.4388353768718</v>
      </c>
      <c r="BC61" s="54">
        <v>7106.3342611772887</v>
      </c>
      <c r="BD61" s="54">
        <v>16786.547538244529</v>
      </c>
      <c r="BE61" s="54">
        <v>58879.10449281933</v>
      </c>
      <c r="BF61" s="54">
        <v>350456.80974748987</v>
      </c>
      <c r="BG61" s="54">
        <v>30662.880842840776</v>
      </c>
      <c r="BH61" s="54">
        <v>27828.074468515471</v>
      </c>
      <c r="BI61" s="54">
        <v>6087.3792689726579</v>
      </c>
      <c r="BJ61" s="54">
        <v>43574.495564000637</v>
      </c>
      <c r="BK61" s="54">
        <v>85218.888033782641</v>
      </c>
      <c r="BL61" s="54">
        <v>32283.19174106518</v>
      </c>
      <c r="BM61" s="54">
        <v>809.40808973982291</v>
      </c>
      <c r="BN61" s="54">
        <v>9150.3502619774172</v>
      </c>
      <c r="BO61" s="54">
        <v>0</v>
      </c>
      <c r="BP61" s="54">
        <v>0</v>
      </c>
      <c r="BQ61" s="55">
        <f t="shared" si="0"/>
        <v>2699968.2180627892</v>
      </c>
      <c r="BR61" s="54">
        <v>353958.81254613964</v>
      </c>
      <c r="BS61" s="54">
        <v>73.121359977790092</v>
      </c>
      <c r="BT61" s="54">
        <v>70311.452221575091</v>
      </c>
      <c r="BU61" s="140">
        <f t="shared" si="1"/>
        <v>424343.38612769253</v>
      </c>
      <c r="BV61" s="54">
        <v>0</v>
      </c>
      <c r="BW61" s="54">
        <v>0</v>
      </c>
      <c r="BX61" s="54">
        <v>0</v>
      </c>
      <c r="BY61" s="141">
        <f t="shared" si="2"/>
        <v>0</v>
      </c>
      <c r="BZ61" s="141">
        <f t="shared" si="3"/>
        <v>0</v>
      </c>
      <c r="CA61" s="54">
        <v>0</v>
      </c>
      <c r="CB61" s="54"/>
      <c r="CC61" s="54"/>
      <c r="CD61" s="58">
        <v>89414.695400008291</v>
      </c>
      <c r="CE61" s="55">
        <f t="shared" si="4"/>
        <v>89414.695400008291</v>
      </c>
      <c r="CF61" s="142">
        <f t="shared" si="5"/>
        <v>513758.08152770082</v>
      </c>
      <c r="CG61" s="143">
        <f t="shared" si="6"/>
        <v>3213726.2995904898</v>
      </c>
      <c r="CH61" s="143">
        <f>ponuda2013!BZ61</f>
        <v>3213726.2995904898</v>
      </c>
      <c r="CI61" s="62">
        <f t="shared" si="7"/>
        <v>0</v>
      </c>
      <c r="CL61" s="144"/>
      <c r="CM61" s="144"/>
      <c r="CN61" s="144"/>
      <c r="CO61" s="145"/>
      <c r="CP61" s="145"/>
      <c r="CR61" s="144"/>
      <c r="CS61" s="144"/>
    </row>
    <row r="62" spans="1:97" customFormat="1" ht="15" x14ac:dyDescent="0.25">
      <c r="A62" s="139">
        <v>55</v>
      </c>
      <c r="B62" s="64" t="s">
        <v>284</v>
      </c>
      <c r="C62" s="65" t="s">
        <v>342</v>
      </c>
      <c r="D62" s="54">
        <v>67756.300344733449</v>
      </c>
      <c r="E62" s="54">
        <v>736.44259292348102</v>
      </c>
      <c r="F62" s="54">
        <v>1777.4944862107029</v>
      </c>
      <c r="G62" s="54">
        <v>2054.8304931824418</v>
      </c>
      <c r="H62" s="54">
        <v>4834.7743030445954</v>
      </c>
      <c r="I62" s="54">
        <v>1845.0011927457015</v>
      </c>
      <c r="J62" s="54">
        <v>720.86044193246494</v>
      </c>
      <c r="K62" s="54">
        <v>480.1313811835667</v>
      </c>
      <c r="L62" s="54">
        <v>1059.8829969686506</v>
      </c>
      <c r="M62" s="54">
        <v>2318.7636748878167</v>
      </c>
      <c r="N62" s="54">
        <v>721.11207151254166</v>
      </c>
      <c r="O62" s="54">
        <v>2503.2519650972895</v>
      </c>
      <c r="P62" s="54">
        <v>803.62509179378958</v>
      </c>
      <c r="Q62" s="54">
        <v>1113.114969855249</v>
      </c>
      <c r="R62" s="54">
        <v>359.16620814493251</v>
      </c>
      <c r="S62" s="54">
        <v>1348.6699600506643</v>
      </c>
      <c r="T62" s="54">
        <v>373.34015774052762</v>
      </c>
      <c r="U62" s="54">
        <v>994.41005631561507</v>
      </c>
      <c r="V62" s="54">
        <v>962.78678565260225</v>
      </c>
      <c r="W62" s="54">
        <v>158.50014077794143</v>
      </c>
      <c r="X62" s="54">
        <v>645.90735856257493</v>
      </c>
      <c r="Y62" s="54">
        <v>623.62921591512907</v>
      </c>
      <c r="Z62" s="54">
        <v>1087.4683821008939</v>
      </c>
      <c r="AA62" s="54">
        <v>12091.580166635616</v>
      </c>
      <c r="AB62" s="54">
        <v>1488.6145918257212</v>
      </c>
      <c r="AC62" s="54">
        <v>20807.673512897778</v>
      </c>
      <c r="AD62" s="54">
        <v>986.76885090941653</v>
      </c>
      <c r="AE62" s="54">
        <v>32718.005070032166</v>
      </c>
      <c r="AF62" s="54">
        <v>9920.6242753133502</v>
      </c>
      <c r="AG62" s="54">
        <v>17724.444237587551</v>
      </c>
      <c r="AH62" s="54">
        <v>2392.1540384114478</v>
      </c>
      <c r="AI62" s="54">
        <v>2514.6607440743192</v>
      </c>
      <c r="AJ62" s="54">
        <v>151.55767839835841</v>
      </c>
      <c r="AK62" s="54">
        <v>33763.996111129753</v>
      </c>
      <c r="AL62" s="54">
        <v>723.90351890435238</v>
      </c>
      <c r="AM62" s="54">
        <v>15429.943472724537</v>
      </c>
      <c r="AN62" s="54">
        <v>566.03457811959186</v>
      </c>
      <c r="AO62" s="54">
        <v>7648.0251364983169</v>
      </c>
      <c r="AP62" s="54">
        <v>53.288539579088614</v>
      </c>
      <c r="AQ62" s="54">
        <v>645.92348368518401</v>
      </c>
      <c r="AR62" s="54">
        <v>45390.464034492135</v>
      </c>
      <c r="AS62" s="54">
        <v>7351.3279671025666</v>
      </c>
      <c r="AT62" s="54">
        <v>789.90885056324782</v>
      </c>
      <c r="AU62" s="54">
        <v>3714.3976998886897</v>
      </c>
      <c r="AV62" s="54">
        <v>247.78704171616982</v>
      </c>
      <c r="AW62" s="54">
        <v>47535.100555736099</v>
      </c>
      <c r="AX62" s="54">
        <v>7433.3531285543459</v>
      </c>
      <c r="AY62" s="54">
        <v>8583.1103816374653</v>
      </c>
      <c r="AZ62" s="54">
        <v>27786.458216425704</v>
      </c>
      <c r="BA62" s="54">
        <v>941.12517479918438</v>
      </c>
      <c r="BB62" s="54">
        <v>985.69723799731696</v>
      </c>
      <c r="BC62" s="54">
        <v>475.12121477804823</v>
      </c>
      <c r="BD62" s="54">
        <v>166.92643739720353</v>
      </c>
      <c r="BE62" s="54">
        <v>127.73584247071865</v>
      </c>
      <c r="BF62" s="54">
        <v>39735.862252353654</v>
      </c>
      <c r="BG62" s="54">
        <v>1497.2728470485788</v>
      </c>
      <c r="BH62" s="54">
        <v>12992.936301548727</v>
      </c>
      <c r="BI62" s="54">
        <v>425.2313303281698</v>
      </c>
      <c r="BJ62" s="54">
        <v>7689.6045743312334</v>
      </c>
      <c r="BK62" s="54">
        <v>6738.3492491577354</v>
      </c>
      <c r="BL62" s="54">
        <v>130.47283627651501</v>
      </c>
      <c r="BM62" s="54">
        <v>287.36220136222505</v>
      </c>
      <c r="BN62" s="54">
        <v>1549.9121203712648</v>
      </c>
      <c r="BO62" s="54">
        <v>0</v>
      </c>
      <c r="BP62" s="54">
        <v>0</v>
      </c>
      <c r="BQ62" s="55">
        <f t="shared" si="0"/>
        <v>477482.17977439612</v>
      </c>
      <c r="BR62" s="54">
        <v>196044.66571691365</v>
      </c>
      <c r="BS62" s="54">
        <v>0</v>
      </c>
      <c r="BT62" s="54">
        <v>30024879.625878673</v>
      </c>
      <c r="BU62" s="140">
        <f t="shared" si="1"/>
        <v>30220924.291595586</v>
      </c>
      <c r="BV62" s="54">
        <v>0</v>
      </c>
      <c r="BW62" s="54">
        <v>0</v>
      </c>
      <c r="BX62" s="54">
        <v>0</v>
      </c>
      <c r="BY62" s="141">
        <f t="shared" si="2"/>
        <v>0</v>
      </c>
      <c r="BZ62" s="141">
        <f t="shared" si="3"/>
        <v>0</v>
      </c>
      <c r="CA62" s="54">
        <v>0</v>
      </c>
      <c r="CB62" s="54"/>
      <c r="CC62" s="54"/>
      <c r="CD62" s="58">
        <v>57863.508775207862</v>
      </c>
      <c r="CE62" s="55">
        <f t="shared" si="4"/>
        <v>57863.508775207862</v>
      </c>
      <c r="CF62" s="142">
        <f t="shared" si="5"/>
        <v>30278787.800370794</v>
      </c>
      <c r="CG62" s="143">
        <f t="shared" si="6"/>
        <v>30756269.98014519</v>
      </c>
      <c r="CH62" s="143">
        <f>ponuda2013!BZ62</f>
        <v>30756269.98014519</v>
      </c>
      <c r="CI62" s="62">
        <f t="shared" si="7"/>
        <v>0</v>
      </c>
      <c r="CL62" s="144"/>
      <c r="CM62" s="144"/>
      <c r="CN62" s="144"/>
      <c r="CO62" s="145"/>
      <c r="CP62" s="145"/>
      <c r="CR62" s="144"/>
      <c r="CS62" s="144"/>
    </row>
    <row r="63" spans="1:97" customFormat="1" ht="15" x14ac:dyDescent="0.25">
      <c r="A63" s="139">
        <v>56</v>
      </c>
      <c r="B63" s="64" t="s">
        <v>285</v>
      </c>
      <c r="C63" s="65" t="s">
        <v>343</v>
      </c>
      <c r="D63" s="54">
        <v>392.74226658405598</v>
      </c>
      <c r="E63" s="54">
        <v>246.5339286665419</v>
      </c>
      <c r="F63" s="54">
        <v>1371.3865841218192</v>
      </c>
      <c r="G63" s="54">
        <v>3922.8099509689669</v>
      </c>
      <c r="H63" s="54">
        <v>13338.916292708625</v>
      </c>
      <c r="I63" s="54">
        <v>976.29867435836672</v>
      </c>
      <c r="J63" s="54">
        <v>444.476254088291</v>
      </c>
      <c r="K63" s="54">
        <v>95.685532571755999</v>
      </c>
      <c r="L63" s="54">
        <v>1219.1264011780383</v>
      </c>
      <c r="M63" s="54">
        <v>1514.0646211486262</v>
      </c>
      <c r="N63" s="54">
        <v>933.95376013598298</v>
      </c>
      <c r="O63" s="54">
        <v>1635.4824682301828</v>
      </c>
      <c r="P63" s="54">
        <v>1172.4114743734488</v>
      </c>
      <c r="Q63" s="54">
        <v>2169.4309827068828</v>
      </c>
      <c r="R63" s="54">
        <v>1044.2787086945432</v>
      </c>
      <c r="S63" s="54">
        <v>2041.1425949567761</v>
      </c>
      <c r="T63" s="54">
        <v>4766.9822726349666</v>
      </c>
      <c r="U63" s="54">
        <v>1510.9771981092599</v>
      </c>
      <c r="V63" s="54">
        <v>2139.4501171729871</v>
      </c>
      <c r="W63" s="54">
        <v>5.0895540596252529</v>
      </c>
      <c r="X63" s="54">
        <v>958.8209134043193</v>
      </c>
      <c r="Y63" s="54">
        <v>1345.1879009778897</v>
      </c>
      <c r="Z63" s="54">
        <v>6508.6095525982073</v>
      </c>
      <c r="AA63" s="54">
        <v>9225.3118548804941</v>
      </c>
      <c r="AB63" s="54">
        <v>404.41012722786775</v>
      </c>
      <c r="AC63" s="54">
        <v>7154.5812908407052</v>
      </c>
      <c r="AD63" s="54">
        <v>23199.747329454229</v>
      </c>
      <c r="AE63" s="54">
        <v>16700.459382358298</v>
      </c>
      <c r="AF63" s="54">
        <v>69817.927438105471</v>
      </c>
      <c r="AG63" s="54">
        <v>73707.457624567629</v>
      </c>
      <c r="AH63" s="54">
        <v>12863.307990130279</v>
      </c>
      <c r="AI63" s="54">
        <v>801.10270025747923</v>
      </c>
      <c r="AJ63" s="54">
        <v>2938.5702935978316</v>
      </c>
      <c r="AK63" s="54">
        <v>10276.895081955168</v>
      </c>
      <c r="AL63" s="54">
        <v>252.35960515731631</v>
      </c>
      <c r="AM63" s="54">
        <v>33712.909761448987</v>
      </c>
      <c r="AN63" s="54">
        <v>2487.5702856944126</v>
      </c>
      <c r="AO63" s="54">
        <v>8256.0033489763664</v>
      </c>
      <c r="AP63" s="54">
        <v>25163.230267957362</v>
      </c>
      <c r="AQ63" s="54">
        <v>28634.272537587931</v>
      </c>
      <c r="AR63" s="54">
        <v>61444.720688370406</v>
      </c>
      <c r="AS63" s="54">
        <v>39040.629802190721</v>
      </c>
      <c r="AT63" s="54">
        <v>1042.3434668177506</v>
      </c>
      <c r="AU63" s="54">
        <v>2045.6205159476642</v>
      </c>
      <c r="AV63" s="54">
        <v>345.99881176892961</v>
      </c>
      <c r="AW63" s="54">
        <v>84013.766652525243</v>
      </c>
      <c r="AX63" s="54">
        <v>15814.80521651372</v>
      </c>
      <c r="AY63" s="54">
        <v>12611.139729925659</v>
      </c>
      <c r="AZ63" s="54">
        <v>82374.279184564613</v>
      </c>
      <c r="BA63" s="54">
        <v>6452.5156926729514</v>
      </c>
      <c r="BB63" s="54">
        <v>51.33961356957446</v>
      </c>
      <c r="BC63" s="54">
        <v>3229.9029121566191</v>
      </c>
      <c r="BD63" s="54">
        <v>134.95035765635919</v>
      </c>
      <c r="BE63" s="54">
        <v>6417.9057725419652</v>
      </c>
      <c r="BF63" s="54">
        <v>374076.80617202417</v>
      </c>
      <c r="BG63" s="54">
        <v>618154.55830576713</v>
      </c>
      <c r="BH63" s="54">
        <v>25553.149199445226</v>
      </c>
      <c r="BI63" s="54">
        <v>26291.812477110827</v>
      </c>
      <c r="BJ63" s="54">
        <v>4225.1735495360999</v>
      </c>
      <c r="BK63" s="54">
        <v>7349.6285593073799</v>
      </c>
      <c r="BL63" s="54">
        <v>14431.109712036288</v>
      </c>
      <c r="BM63" s="54">
        <v>3229.628452229339</v>
      </c>
      <c r="BN63" s="54">
        <v>4726.9030641246791</v>
      </c>
      <c r="BO63" s="54">
        <v>0</v>
      </c>
      <c r="BP63" s="54">
        <v>0</v>
      </c>
      <c r="BQ63" s="55">
        <f t="shared" si="0"/>
        <v>1768408.6628334515</v>
      </c>
      <c r="BR63" s="54">
        <v>2000065.6952702969</v>
      </c>
      <c r="BS63" s="54">
        <v>166220.00794842793</v>
      </c>
      <c r="BT63" s="54">
        <v>11319140.136547709</v>
      </c>
      <c r="BU63" s="140">
        <f t="shared" si="1"/>
        <v>13485425.839766433</v>
      </c>
      <c r="BV63" s="54">
        <v>0</v>
      </c>
      <c r="BW63" s="54">
        <v>0</v>
      </c>
      <c r="BX63" s="54">
        <v>0</v>
      </c>
      <c r="BY63" s="141">
        <f t="shared" si="2"/>
        <v>0</v>
      </c>
      <c r="BZ63" s="141">
        <f t="shared" si="3"/>
        <v>0</v>
      </c>
      <c r="CA63" s="54">
        <v>0</v>
      </c>
      <c r="CB63" s="54"/>
      <c r="CC63" s="54"/>
      <c r="CD63" s="58">
        <v>38454.173751676528</v>
      </c>
      <c r="CE63" s="55">
        <f t="shared" si="4"/>
        <v>38454.173751676528</v>
      </c>
      <c r="CF63" s="142">
        <f t="shared" si="5"/>
        <v>13523880.01351811</v>
      </c>
      <c r="CG63" s="143">
        <f t="shared" si="6"/>
        <v>15292288.676351562</v>
      </c>
      <c r="CH63" s="143">
        <f>ponuda2013!BZ63</f>
        <v>15292288.676351562</v>
      </c>
      <c r="CI63" s="62">
        <f t="shared" si="7"/>
        <v>0</v>
      </c>
      <c r="CL63" s="144"/>
      <c r="CM63" s="144"/>
      <c r="CN63" s="144"/>
      <c r="CO63" s="145"/>
      <c r="CP63" s="145"/>
      <c r="CR63" s="144"/>
      <c r="CS63" s="144"/>
    </row>
    <row r="64" spans="1:97" customFormat="1" ht="15" x14ac:dyDescent="0.25">
      <c r="A64" s="139">
        <v>57</v>
      </c>
      <c r="B64" s="64" t="s">
        <v>286</v>
      </c>
      <c r="C64" s="65" t="s">
        <v>344</v>
      </c>
      <c r="D64" s="54">
        <v>1794.3769272463735</v>
      </c>
      <c r="E64" s="54">
        <v>90.713027723990564</v>
      </c>
      <c r="F64" s="54">
        <v>211.02100609446742</v>
      </c>
      <c r="G64" s="54">
        <v>138.49634731007157</v>
      </c>
      <c r="H64" s="54">
        <v>3844.6923194334227</v>
      </c>
      <c r="I64" s="54">
        <v>603.72798367932728</v>
      </c>
      <c r="J64" s="54">
        <v>428.23223899221762</v>
      </c>
      <c r="K64" s="54">
        <v>267.01642501929337</v>
      </c>
      <c r="L64" s="54">
        <v>233.3412313694736</v>
      </c>
      <c r="M64" s="54">
        <v>1222.0312276499162</v>
      </c>
      <c r="N64" s="54">
        <v>499.88972987259689</v>
      </c>
      <c r="O64" s="54">
        <v>2965.8066849553738</v>
      </c>
      <c r="P64" s="54">
        <v>482.19803029811635</v>
      </c>
      <c r="Q64" s="54">
        <v>896.26966006983571</v>
      </c>
      <c r="R64" s="54">
        <v>362.211564048159</v>
      </c>
      <c r="S64" s="54">
        <v>870.31908685932399</v>
      </c>
      <c r="T64" s="54">
        <v>364.42684344946463</v>
      </c>
      <c r="U64" s="54">
        <v>402.79404001635521</v>
      </c>
      <c r="V64" s="54">
        <v>1038.6894097225872</v>
      </c>
      <c r="W64" s="54">
        <v>95.048453769005647</v>
      </c>
      <c r="X64" s="54">
        <v>8.9311742730151114</v>
      </c>
      <c r="Y64" s="54">
        <v>588.37034350938177</v>
      </c>
      <c r="Z64" s="54">
        <v>894.36617767833036</v>
      </c>
      <c r="AA64" s="54">
        <v>4029.5190568243911</v>
      </c>
      <c r="AB64" s="54">
        <v>237.86031997702955</v>
      </c>
      <c r="AC64" s="54">
        <v>2316.1362138292611</v>
      </c>
      <c r="AD64" s="54">
        <v>9934.657564803354</v>
      </c>
      <c r="AE64" s="54">
        <v>512.46858125689982</v>
      </c>
      <c r="AF64" s="54">
        <v>29286.235489876195</v>
      </c>
      <c r="AG64" s="54">
        <v>51310.893612676417</v>
      </c>
      <c r="AH64" s="54">
        <v>3602.3168650607477</v>
      </c>
      <c r="AI64" s="54">
        <v>803.74012406382235</v>
      </c>
      <c r="AJ64" s="54">
        <v>136.54936097184344</v>
      </c>
      <c r="AK64" s="54">
        <v>1055.119854049113</v>
      </c>
      <c r="AL64" s="54">
        <v>308.37516168077246</v>
      </c>
      <c r="AM64" s="54">
        <v>13544.435544954671</v>
      </c>
      <c r="AN64" s="54">
        <v>34.814405895144766</v>
      </c>
      <c r="AO64" s="54">
        <v>148.2529769145666</v>
      </c>
      <c r="AP64" s="54">
        <v>7449.5586142678339</v>
      </c>
      <c r="AQ64" s="54">
        <v>3612.7932783599554</v>
      </c>
      <c r="AR64" s="54">
        <v>7099.2181973782672</v>
      </c>
      <c r="AS64" s="54">
        <v>24413.130744850139</v>
      </c>
      <c r="AT64" s="54">
        <v>3622.6753361003275</v>
      </c>
      <c r="AU64" s="54">
        <v>1680.680626634175</v>
      </c>
      <c r="AV64" s="54">
        <v>10.275397520450996</v>
      </c>
      <c r="AW64" s="54">
        <v>17032.091420289071</v>
      </c>
      <c r="AX64" s="54">
        <v>387.66283926462108</v>
      </c>
      <c r="AY64" s="54">
        <v>1168.4086651863702</v>
      </c>
      <c r="AZ64" s="54">
        <v>1405.1070579379063</v>
      </c>
      <c r="BA64" s="54">
        <v>1716.9507907271438</v>
      </c>
      <c r="BB64" s="54">
        <v>287.69793548187886</v>
      </c>
      <c r="BC64" s="54">
        <v>6454.7254511515839</v>
      </c>
      <c r="BD64" s="54">
        <v>9.7073316650274801</v>
      </c>
      <c r="BE64" s="54">
        <v>845.19103256073811</v>
      </c>
      <c r="BF64" s="54">
        <v>135537.11198840951</v>
      </c>
      <c r="BG64" s="54">
        <v>31508.778531308282</v>
      </c>
      <c r="BH64" s="54">
        <v>255368.2000696107</v>
      </c>
      <c r="BI64" s="54">
        <v>25533.063570448023</v>
      </c>
      <c r="BJ64" s="54">
        <v>905.06472821376417</v>
      </c>
      <c r="BK64" s="54">
        <v>12868.366970002078</v>
      </c>
      <c r="BL64" s="54">
        <v>12521.99535713665</v>
      </c>
      <c r="BM64" s="54">
        <v>67.891408947815449</v>
      </c>
      <c r="BN64" s="54">
        <v>681.5735981361197</v>
      </c>
      <c r="BO64" s="54">
        <v>0</v>
      </c>
      <c r="BP64" s="54">
        <v>0</v>
      </c>
      <c r="BQ64" s="55">
        <f t="shared" si="0"/>
        <v>687752.26600746263</v>
      </c>
      <c r="BR64" s="54">
        <v>1244229.5655747463</v>
      </c>
      <c r="BS64" s="54">
        <v>0</v>
      </c>
      <c r="BT64" s="54">
        <v>14318419.249413531</v>
      </c>
      <c r="BU64" s="140">
        <f t="shared" si="1"/>
        <v>15562648.814988278</v>
      </c>
      <c r="BV64" s="54">
        <v>0</v>
      </c>
      <c r="BW64" s="54">
        <v>0</v>
      </c>
      <c r="BX64" s="54">
        <v>0</v>
      </c>
      <c r="BY64" s="141">
        <f t="shared" si="2"/>
        <v>0</v>
      </c>
      <c r="BZ64" s="141">
        <f t="shared" si="3"/>
        <v>0</v>
      </c>
      <c r="CA64" s="54">
        <v>0</v>
      </c>
      <c r="CB64" s="54"/>
      <c r="CC64" s="54"/>
      <c r="CD64" s="58">
        <v>1098616.1448157411</v>
      </c>
      <c r="CE64" s="55">
        <f t="shared" si="4"/>
        <v>1098616.1448157411</v>
      </c>
      <c r="CF64" s="142">
        <f t="shared" si="5"/>
        <v>16661264.959804019</v>
      </c>
      <c r="CG64" s="143">
        <f t="shared" si="6"/>
        <v>17349017.225811481</v>
      </c>
      <c r="CH64" s="143">
        <f>ponuda2013!BZ64</f>
        <v>17349017.225811481</v>
      </c>
      <c r="CI64" s="62">
        <f t="shared" si="7"/>
        <v>0</v>
      </c>
      <c r="CL64" s="144"/>
      <c r="CM64" s="144"/>
      <c r="CN64" s="144"/>
      <c r="CO64" s="145"/>
      <c r="CP64" s="145"/>
      <c r="CR64" s="144"/>
      <c r="CS64" s="144"/>
    </row>
    <row r="65" spans="1:97" customFormat="1" ht="15" x14ac:dyDescent="0.25">
      <c r="A65" s="139">
        <v>58</v>
      </c>
      <c r="B65" s="64" t="s">
        <v>287</v>
      </c>
      <c r="C65" s="65" t="s">
        <v>345</v>
      </c>
      <c r="D65" s="54">
        <v>0.77280452392556964</v>
      </c>
      <c r="E65" s="54">
        <v>44.412707883443062</v>
      </c>
      <c r="F65" s="54">
        <v>0</v>
      </c>
      <c r="G65" s="54">
        <v>0</v>
      </c>
      <c r="H65" s="54">
        <v>9.0193439114642047</v>
      </c>
      <c r="I65" s="54">
        <v>0.32277480945361176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150.70675080676159</v>
      </c>
      <c r="R65" s="54">
        <v>0.92932525234213104</v>
      </c>
      <c r="S65" s="54">
        <v>0.8287177678179094</v>
      </c>
      <c r="T65" s="54">
        <v>1.9898842993685398E-2</v>
      </c>
      <c r="U65" s="54">
        <v>0</v>
      </c>
      <c r="V65" s="54">
        <v>5.7070200854270912E-2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39.509911810277742</v>
      </c>
      <c r="AD65" s="54">
        <v>54.45717059779151</v>
      </c>
      <c r="AE65" s="54">
        <v>0</v>
      </c>
      <c r="AF65" s="54">
        <v>1.5928245865056341</v>
      </c>
      <c r="AG65" s="54">
        <v>3.8220220679905443</v>
      </c>
      <c r="AH65" s="54">
        <v>0.84454252394389939</v>
      </c>
      <c r="AI65" s="54">
        <v>0</v>
      </c>
      <c r="AJ65" s="54">
        <v>0</v>
      </c>
      <c r="AK65" s="54">
        <v>0</v>
      </c>
      <c r="AL65" s="54">
        <v>0</v>
      </c>
      <c r="AM65" s="54">
        <v>2250.713137933953</v>
      </c>
      <c r="AN65" s="54">
        <v>27.489191449936317</v>
      </c>
      <c r="AO65" s="54">
        <v>65.858782041634242</v>
      </c>
      <c r="AP65" s="54">
        <v>0</v>
      </c>
      <c r="AQ65" s="54">
        <v>0</v>
      </c>
      <c r="AR65" s="54">
        <v>0.77137322208731451</v>
      </c>
      <c r="AS65" s="54">
        <v>1.7120970080297537</v>
      </c>
      <c r="AT65" s="54">
        <v>5.8354365634681269</v>
      </c>
      <c r="AU65" s="54">
        <v>85.961398023142564</v>
      </c>
      <c r="AV65" s="54">
        <v>0</v>
      </c>
      <c r="AW65" s="54">
        <v>4.818313784712914</v>
      </c>
      <c r="AX65" s="54">
        <v>140.17604250451384</v>
      </c>
      <c r="AY65" s="54">
        <v>1.0241448756911185</v>
      </c>
      <c r="AZ65" s="54">
        <v>0</v>
      </c>
      <c r="BA65" s="54">
        <v>1.0584469729933164</v>
      </c>
      <c r="BB65" s="54">
        <v>0</v>
      </c>
      <c r="BC65" s="54">
        <v>13.424633920297639</v>
      </c>
      <c r="BD65" s="54">
        <v>0</v>
      </c>
      <c r="BE65" s="54">
        <v>5.0947055082855712</v>
      </c>
      <c r="BF65" s="54">
        <v>2381.3352017638904</v>
      </c>
      <c r="BG65" s="54">
        <v>119.36651899933229</v>
      </c>
      <c r="BH65" s="54">
        <v>5259.6120685949672</v>
      </c>
      <c r="BI65" s="54">
        <v>31054.244875855991</v>
      </c>
      <c r="BJ65" s="54">
        <v>1.1144436482867104</v>
      </c>
      <c r="BK65" s="54">
        <v>141.89186406745364</v>
      </c>
      <c r="BL65" s="54">
        <v>2314.3746279671805</v>
      </c>
      <c r="BM65" s="54">
        <v>0</v>
      </c>
      <c r="BN65" s="54">
        <v>3.787178793102647</v>
      </c>
      <c r="BO65" s="54">
        <v>0</v>
      </c>
      <c r="BP65" s="54">
        <v>0</v>
      </c>
      <c r="BQ65" s="55">
        <f t="shared" si="0"/>
        <v>44186.960349084518</v>
      </c>
      <c r="BR65" s="54">
        <v>410014.27424792148</v>
      </c>
      <c r="BS65" s="54">
        <v>432299.2543352528</v>
      </c>
      <c r="BT65" s="54">
        <v>1646903.9373685371</v>
      </c>
      <c r="BU65" s="140">
        <f t="shared" si="1"/>
        <v>2489217.4659517114</v>
      </c>
      <c r="BV65" s="54">
        <v>0</v>
      </c>
      <c r="BW65" s="54">
        <v>0</v>
      </c>
      <c r="BX65" s="54">
        <v>0</v>
      </c>
      <c r="BY65" s="141">
        <f t="shared" si="2"/>
        <v>0</v>
      </c>
      <c r="BZ65" s="141">
        <f t="shared" si="3"/>
        <v>0</v>
      </c>
      <c r="CA65" s="54">
        <v>0</v>
      </c>
      <c r="CB65" s="54"/>
      <c r="CC65" s="54"/>
      <c r="CD65" s="58">
        <v>0</v>
      </c>
      <c r="CE65" s="55">
        <f t="shared" si="4"/>
        <v>0</v>
      </c>
      <c r="CF65" s="142">
        <f t="shared" si="5"/>
        <v>2489217.4659517114</v>
      </c>
      <c r="CG65" s="143">
        <f t="shared" si="6"/>
        <v>2533404.4263007957</v>
      </c>
      <c r="CH65" s="143">
        <f>ponuda2013!BZ65</f>
        <v>2533404.4263007957</v>
      </c>
      <c r="CI65" s="62">
        <f t="shared" si="7"/>
        <v>0</v>
      </c>
      <c r="CL65" s="144"/>
      <c r="CM65" s="144"/>
      <c r="CN65" s="144"/>
      <c r="CO65" s="145"/>
      <c r="CP65" s="145"/>
      <c r="CR65" s="144"/>
      <c r="CS65" s="144"/>
    </row>
    <row r="66" spans="1:97" customFormat="1" ht="15" x14ac:dyDescent="0.25">
      <c r="A66" s="139">
        <v>59</v>
      </c>
      <c r="B66" s="64" t="s">
        <v>288</v>
      </c>
      <c r="C66" s="65" t="s">
        <v>346</v>
      </c>
      <c r="D66" s="54">
        <v>0.85785749779206488</v>
      </c>
      <c r="E66" s="54">
        <v>47.723959120273406</v>
      </c>
      <c r="F66" s="54">
        <v>25.279687795117049</v>
      </c>
      <c r="G66" s="54">
        <v>864.66369849768557</v>
      </c>
      <c r="H66" s="54">
        <v>2270.480029993766</v>
      </c>
      <c r="I66" s="54">
        <v>221.63814170746997</v>
      </c>
      <c r="J66" s="54">
        <v>141.66882230958777</v>
      </c>
      <c r="K66" s="54">
        <v>99.117114746123107</v>
      </c>
      <c r="L66" s="54">
        <v>215.24502741888682</v>
      </c>
      <c r="M66" s="54">
        <v>1517.5827078024495</v>
      </c>
      <c r="N66" s="54">
        <v>155.6619925419125</v>
      </c>
      <c r="O66" s="54">
        <v>975.79682643141132</v>
      </c>
      <c r="P66" s="54">
        <v>128.933616382883</v>
      </c>
      <c r="Q66" s="54">
        <v>130.35404349828062</v>
      </c>
      <c r="R66" s="54">
        <v>50.969684567668104</v>
      </c>
      <c r="S66" s="54">
        <v>135.01720633982976</v>
      </c>
      <c r="T66" s="54">
        <v>51.807694768713624</v>
      </c>
      <c r="U66" s="54">
        <v>217.70471393696178</v>
      </c>
      <c r="V66" s="54">
        <v>114.4343734498229</v>
      </c>
      <c r="W66" s="54">
        <v>10.549357782528698</v>
      </c>
      <c r="X66" s="54">
        <v>128.73793766407832</v>
      </c>
      <c r="Y66" s="54">
        <v>176.17158614157387</v>
      </c>
      <c r="Z66" s="54">
        <v>81.140045213436935</v>
      </c>
      <c r="AA66" s="54">
        <v>1216.3115071881521</v>
      </c>
      <c r="AB66" s="54">
        <v>101.50378235087493</v>
      </c>
      <c r="AC66" s="54">
        <v>238.62053464805197</v>
      </c>
      <c r="AD66" s="54">
        <v>451.67883900070649</v>
      </c>
      <c r="AE66" s="54">
        <v>584.87642702526796</v>
      </c>
      <c r="AF66" s="54">
        <v>17226.129881913941</v>
      </c>
      <c r="AG66" s="54">
        <v>387.31170127931472</v>
      </c>
      <c r="AH66" s="54">
        <v>3164.7389661876923</v>
      </c>
      <c r="AI66" s="54">
        <v>3.8876864714167554</v>
      </c>
      <c r="AJ66" s="54">
        <v>20.457370800870187</v>
      </c>
      <c r="AK66" s="54">
        <v>4213.438484017006</v>
      </c>
      <c r="AL66" s="54">
        <v>85.883828838833395</v>
      </c>
      <c r="AM66" s="54">
        <v>92463.042656797887</v>
      </c>
      <c r="AN66" s="54">
        <v>18498.268960295107</v>
      </c>
      <c r="AO66" s="54">
        <v>8844.0595136976481</v>
      </c>
      <c r="AP66" s="54">
        <v>13726.128889273592</v>
      </c>
      <c r="AQ66" s="54">
        <v>571.24933188374143</v>
      </c>
      <c r="AR66" s="54">
        <v>18076.142886234782</v>
      </c>
      <c r="AS66" s="54">
        <v>135.12222031337399</v>
      </c>
      <c r="AT66" s="54">
        <v>554.27728918114451</v>
      </c>
      <c r="AU66" s="54">
        <v>633.02131845639587</v>
      </c>
      <c r="AV66" s="54">
        <v>0.27725761316322051</v>
      </c>
      <c r="AW66" s="54">
        <v>3139.7706945944624</v>
      </c>
      <c r="AX66" s="54">
        <v>3272.8535822823424</v>
      </c>
      <c r="AY66" s="54">
        <v>141.2917960567691</v>
      </c>
      <c r="AZ66" s="54">
        <v>1409.7933166486139</v>
      </c>
      <c r="BA66" s="54">
        <v>75.228353865131297</v>
      </c>
      <c r="BB66" s="54">
        <v>537.40241843938747</v>
      </c>
      <c r="BC66" s="54">
        <v>89.667398899429273</v>
      </c>
      <c r="BD66" s="54">
        <v>3649.8243374155049</v>
      </c>
      <c r="BE66" s="54">
        <v>1788.6222613534844</v>
      </c>
      <c r="BF66" s="54">
        <v>6810.8807665894228</v>
      </c>
      <c r="BG66" s="54">
        <v>43644.645914439432</v>
      </c>
      <c r="BH66" s="54">
        <v>508.62636700160732</v>
      </c>
      <c r="BI66" s="54">
        <v>6675.5450367406365</v>
      </c>
      <c r="BJ66" s="54">
        <v>426905.17188985687</v>
      </c>
      <c r="BK66" s="54">
        <v>45989.714449653002</v>
      </c>
      <c r="BL66" s="54">
        <v>87185.503928506136</v>
      </c>
      <c r="BM66" s="54">
        <v>40.109462567478005</v>
      </c>
      <c r="BN66" s="54">
        <v>433.17652444495917</v>
      </c>
      <c r="BO66" s="54">
        <v>0</v>
      </c>
      <c r="BP66" s="54">
        <v>0</v>
      </c>
      <c r="BQ66" s="55">
        <f t="shared" si="0"/>
        <v>821255.79395843192</v>
      </c>
      <c r="BR66" s="54">
        <v>1468601.4963931071</v>
      </c>
      <c r="BS66" s="54">
        <v>0</v>
      </c>
      <c r="BT66" s="54">
        <v>1634551.6403186959</v>
      </c>
      <c r="BU66" s="140">
        <f t="shared" si="1"/>
        <v>3103153.1367118033</v>
      </c>
      <c r="BV66" s="54">
        <v>0</v>
      </c>
      <c r="BW66" s="54">
        <v>0</v>
      </c>
      <c r="BX66" s="54">
        <v>0</v>
      </c>
      <c r="BY66" s="141">
        <f t="shared" si="2"/>
        <v>0</v>
      </c>
      <c r="BZ66" s="141">
        <f t="shared" si="3"/>
        <v>0</v>
      </c>
      <c r="CA66" s="54">
        <v>0</v>
      </c>
      <c r="CB66" s="54"/>
      <c r="CC66" s="54"/>
      <c r="CD66" s="58">
        <v>1234007.0944741091</v>
      </c>
      <c r="CE66" s="55">
        <f t="shared" si="4"/>
        <v>1234007.0944741091</v>
      </c>
      <c r="CF66" s="142">
        <f t="shared" si="5"/>
        <v>4337160.2311859122</v>
      </c>
      <c r="CG66" s="143">
        <f t="shared" si="6"/>
        <v>5158416.0251443442</v>
      </c>
      <c r="CH66" s="143">
        <f>ponuda2013!BZ66</f>
        <v>5158416.0251443433</v>
      </c>
      <c r="CI66" s="62">
        <f t="shared" si="7"/>
        <v>0</v>
      </c>
      <c r="CL66" s="144"/>
      <c r="CM66" s="144"/>
      <c r="CN66" s="144"/>
      <c r="CO66" s="145"/>
      <c r="CP66" s="145"/>
      <c r="CR66" s="144"/>
      <c r="CS66" s="144"/>
    </row>
    <row r="67" spans="1:97" customFormat="1" ht="15" x14ac:dyDescent="0.25">
      <c r="A67" s="139">
        <v>60</v>
      </c>
      <c r="B67" s="64" t="s">
        <v>289</v>
      </c>
      <c r="C67" s="65" t="s">
        <v>347</v>
      </c>
      <c r="D67" s="54">
        <v>3.3511498688312353</v>
      </c>
      <c r="E67" s="54">
        <v>7.8473731503106245</v>
      </c>
      <c r="F67" s="54">
        <v>161.7268369778451</v>
      </c>
      <c r="G67" s="54">
        <v>50.350537516138381</v>
      </c>
      <c r="H67" s="54">
        <v>1305.6498825403585</v>
      </c>
      <c r="I67" s="54">
        <v>160.81177256025305</v>
      </c>
      <c r="J67" s="54">
        <v>66.089553335274829</v>
      </c>
      <c r="K67" s="54">
        <v>40.669736631192706</v>
      </c>
      <c r="L67" s="54">
        <v>62.945154602468826</v>
      </c>
      <c r="M67" s="54">
        <v>733.00836613420734</v>
      </c>
      <c r="N67" s="54">
        <v>107.65361962340423</v>
      </c>
      <c r="O67" s="54">
        <v>361.07704457557082</v>
      </c>
      <c r="P67" s="54">
        <v>91.658885419198342</v>
      </c>
      <c r="Q67" s="54">
        <v>84.291427841805699</v>
      </c>
      <c r="R67" s="54">
        <v>44.903176010338036</v>
      </c>
      <c r="S67" s="54">
        <v>96.194850581473773</v>
      </c>
      <c r="T67" s="54">
        <v>28.975670192834269</v>
      </c>
      <c r="U67" s="54">
        <v>94.430152084905288</v>
      </c>
      <c r="V67" s="54">
        <v>35.333370923033328</v>
      </c>
      <c r="W67" s="54">
        <v>53.62218777892172</v>
      </c>
      <c r="X67" s="54">
        <v>71.534898130953877</v>
      </c>
      <c r="Y67" s="54">
        <v>129.92542276322899</v>
      </c>
      <c r="Z67" s="54">
        <v>133.12844965985568</v>
      </c>
      <c r="AA67" s="54">
        <v>569.33842210832086</v>
      </c>
      <c r="AB67" s="54">
        <v>83.782216548364303</v>
      </c>
      <c r="AC67" s="54">
        <v>276.20238088077787</v>
      </c>
      <c r="AD67" s="54">
        <v>473.64332354802417</v>
      </c>
      <c r="AE67" s="54">
        <v>100.60210606989902</v>
      </c>
      <c r="AF67" s="54">
        <v>2446.3837702039859</v>
      </c>
      <c r="AG67" s="54">
        <v>2626.6289027055491</v>
      </c>
      <c r="AH67" s="54">
        <v>100.98936632288728</v>
      </c>
      <c r="AI67" s="54">
        <v>1143.3489119500841</v>
      </c>
      <c r="AJ67" s="54">
        <v>14.926857329614194</v>
      </c>
      <c r="AK67" s="54">
        <v>823.06317259619198</v>
      </c>
      <c r="AL67" s="54">
        <v>57.545236231596881</v>
      </c>
      <c r="AM67" s="54">
        <v>28851.375488743823</v>
      </c>
      <c r="AN67" s="54">
        <v>26.984866063136643</v>
      </c>
      <c r="AO67" s="54">
        <v>362.06197068005434</v>
      </c>
      <c r="AP67" s="54">
        <v>5555.0197744741326</v>
      </c>
      <c r="AQ67" s="54">
        <v>742.16078735149028</v>
      </c>
      <c r="AR67" s="54">
        <v>9831.9329557837755</v>
      </c>
      <c r="AS67" s="54">
        <v>5241.8938019746956</v>
      </c>
      <c r="AT67" s="54">
        <v>210.89060418218637</v>
      </c>
      <c r="AU67" s="54">
        <v>241.72544581100783</v>
      </c>
      <c r="AV67" s="54">
        <v>0</v>
      </c>
      <c r="AW67" s="54">
        <v>3632.7132876610144</v>
      </c>
      <c r="AX67" s="54">
        <v>201.56958890877064</v>
      </c>
      <c r="AY67" s="54">
        <v>49.648227371826756</v>
      </c>
      <c r="AZ67" s="54">
        <v>2493.3921722257028</v>
      </c>
      <c r="BA67" s="54">
        <v>24.325518059339917</v>
      </c>
      <c r="BB67" s="54">
        <v>72.357843626534049</v>
      </c>
      <c r="BC67" s="54">
        <v>22.032918280539256</v>
      </c>
      <c r="BD67" s="54">
        <v>3600.5811408779819</v>
      </c>
      <c r="BE67" s="54">
        <v>57.077903415223673</v>
      </c>
      <c r="BF67" s="54">
        <v>3552.1327714422669</v>
      </c>
      <c r="BG67" s="54">
        <v>295.27390737364777</v>
      </c>
      <c r="BH67" s="54">
        <v>217.08438546720811</v>
      </c>
      <c r="BI67" s="54">
        <v>2739.8102511211409</v>
      </c>
      <c r="BJ67" s="54">
        <v>1327.356969076905</v>
      </c>
      <c r="BK67" s="54">
        <v>106399.10694686613</v>
      </c>
      <c r="BL67" s="54">
        <v>469.9016647206879</v>
      </c>
      <c r="BM67" s="54">
        <v>38.978087336523444</v>
      </c>
      <c r="BN67" s="54">
        <v>2094.6917195775209</v>
      </c>
      <c r="BO67" s="54">
        <v>0</v>
      </c>
      <c r="BP67" s="54">
        <v>0</v>
      </c>
      <c r="BQ67" s="55">
        <f t="shared" si="0"/>
        <v>190993.71518387098</v>
      </c>
      <c r="BR67" s="54">
        <v>371691.75285721081</v>
      </c>
      <c r="BS67" s="54">
        <v>1110985.10283077</v>
      </c>
      <c r="BT67" s="54">
        <v>16055.317598386762</v>
      </c>
      <c r="BU67" s="140">
        <f t="shared" si="1"/>
        <v>1498732.1732863674</v>
      </c>
      <c r="BV67" s="54">
        <v>0</v>
      </c>
      <c r="BW67" s="54">
        <v>0</v>
      </c>
      <c r="BX67" s="54">
        <v>0</v>
      </c>
      <c r="BY67" s="141">
        <f t="shared" si="2"/>
        <v>0</v>
      </c>
      <c r="BZ67" s="141">
        <f t="shared" si="3"/>
        <v>0</v>
      </c>
      <c r="CA67" s="54">
        <v>2415.6275957028429</v>
      </c>
      <c r="CB67" s="54"/>
      <c r="CC67" s="54"/>
      <c r="CD67" s="58">
        <v>866295.02968867647</v>
      </c>
      <c r="CE67" s="55">
        <f t="shared" si="4"/>
        <v>868710.65728437935</v>
      </c>
      <c r="CF67" s="142">
        <f t="shared" si="5"/>
        <v>2367442.8305707467</v>
      </c>
      <c r="CG67" s="143">
        <f t="shared" si="6"/>
        <v>2558436.5457546175</v>
      </c>
      <c r="CH67" s="143">
        <f>ponuda2013!BZ67</f>
        <v>2558436.6665520836</v>
      </c>
      <c r="CI67" s="62">
        <f t="shared" si="7"/>
        <v>0.12079746602103114</v>
      </c>
      <c r="CL67" s="144"/>
      <c r="CM67" s="144"/>
      <c r="CN67" s="144"/>
      <c r="CO67" s="145"/>
      <c r="CP67" s="145"/>
      <c r="CR67" s="144"/>
      <c r="CS67" s="144"/>
    </row>
    <row r="68" spans="1:97" customFormat="1" ht="15" x14ac:dyDescent="0.25">
      <c r="A68" s="139">
        <v>61</v>
      </c>
      <c r="B68" s="64" t="s">
        <v>290</v>
      </c>
      <c r="C68" s="65" t="s">
        <v>348</v>
      </c>
      <c r="D68" s="54">
        <v>5605.5190103080304</v>
      </c>
      <c r="E68" s="54">
        <v>242.73004381859033</v>
      </c>
      <c r="F68" s="54">
        <v>297.51338349752569</v>
      </c>
      <c r="G68" s="54">
        <v>5097.514434326341</v>
      </c>
      <c r="H68" s="54">
        <v>159296.36325096866</v>
      </c>
      <c r="I68" s="54">
        <v>10821.590422312585</v>
      </c>
      <c r="J68" s="54">
        <v>7344.1835664314222</v>
      </c>
      <c r="K68" s="54">
        <v>2175.3069601934408</v>
      </c>
      <c r="L68" s="54">
        <v>6816.1057521179227</v>
      </c>
      <c r="M68" s="54">
        <v>15.540947641558461</v>
      </c>
      <c r="N68" s="54">
        <v>3854.5670657841824</v>
      </c>
      <c r="O68" s="54">
        <v>19006.188374204819</v>
      </c>
      <c r="P68" s="54">
        <v>3259.2078906617503</v>
      </c>
      <c r="Q68" s="54">
        <v>5638.6022718422619</v>
      </c>
      <c r="R68" s="54">
        <v>6679.8852103631807</v>
      </c>
      <c r="S68" s="54">
        <v>16559.594264038631</v>
      </c>
      <c r="T68" s="54">
        <v>5588.3361700003052</v>
      </c>
      <c r="U68" s="54">
        <v>11682.039420947034</v>
      </c>
      <c r="V68" s="54">
        <v>10049.378289140339</v>
      </c>
      <c r="W68" s="54">
        <v>238.3561828370176</v>
      </c>
      <c r="X68" s="54">
        <v>3218.3178942552972</v>
      </c>
      <c r="Y68" s="54">
        <v>7745.8554961672589</v>
      </c>
      <c r="Z68" s="54">
        <v>11036.939850656723</v>
      </c>
      <c r="AA68" s="54">
        <v>83295.600507905096</v>
      </c>
      <c r="AB68" s="54">
        <v>13762.756972459867</v>
      </c>
      <c r="AC68" s="54">
        <v>5840.6692773249652</v>
      </c>
      <c r="AD68" s="54">
        <v>16156.601456330003</v>
      </c>
      <c r="AE68" s="54">
        <v>19223.687980412979</v>
      </c>
      <c r="AF68" s="54">
        <v>89316.728383143141</v>
      </c>
      <c r="AG68" s="54">
        <v>86921.828211386732</v>
      </c>
      <c r="AH68" s="54">
        <v>7535.8306150182034</v>
      </c>
      <c r="AI68" s="54">
        <v>391.55434716849118</v>
      </c>
      <c r="AJ68" s="54">
        <v>199.71515252866249</v>
      </c>
      <c r="AK68" s="54">
        <v>15480.467702906599</v>
      </c>
      <c r="AL68" s="54">
        <v>237.66511411861993</v>
      </c>
      <c r="AM68" s="54">
        <v>23518.940450909093</v>
      </c>
      <c r="AN68" s="54">
        <v>5725.8775419442663</v>
      </c>
      <c r="AO68" s="54">
        <v>10612.055997516441</v>
      </c>
      <c r="AP68" s="54">
        <v>31821.456967327922</v>
      </c>
      <c r="AQ68" s="54">
        <v>12938.218664913415</v>
      </c>
      <c r="AR68" s="54">
        <v>4658.0038190192927</v>
      </c>
      <c r="AS68" s="54">
        <v>6020.5605376967023</v>
      </c>
      <c r="AT68" s="54">
        <v>964.82592706038974</v>
      </c>
      <c r="AU68" s="54">
        <v>574.463970127979</v>
      </c>
      <c r="AV68" s="54">
        <v>174.92961433263585</v>
      </c>
      <c r="AW68" s="54">
        <v>28893.037968937384</v>
      </c>
      <c r="AX68" s="54">
        <v>5399.4760296315535</v>
      </c>
      <c r="AY68" s="54">
        <v>2018.3616088379849</v>
      </c>
      <c r="AZ68" s="54">
        <v>21440.418463994774</v>
      </c>
      <c r="BA68" s="54">
        <v>2521.2580231754505</v>
      </c>
      <c r="BB68" s="54">
        <v>273.77176263423434</v>
      </c>
      <c r="BC68" s="54">
        <v>771.848175068778</v>
      </c>
      <c r="BD68" s="54">
        <v>2390.892050550965</v>
      </c>
      <c r="BE68" s="54">
        <v>2900.4319240331761</v>
      </c>
      <c r="BF68" s="54">
        <v>98403.169771802641</v>
      </c>
      <c r="BG68" s="54">
        <v>9822.9959920590063</v>
      </c>
      <c r="BH68" s="54">
        <v>1068.0152998376816</v>
      </c>
      <c r="BI68" s="54">
        <v>1878.1509893672305</v>
      </c>
      <c r="BJ68" s="54">
        <v>3319.5306438945331</v>
      </c>
      <c r="BK68" s="54">
        <v>25592.836665111714</v>
      </c>
      <c r="BL68" s="54">
        <v>153153.83695915848</v>
      </c>
      <c r="BM68" s="54">
        <v>58.934031330325311</v>
      </c>
      <c r="BN68" s="54">
        <v>1694.8764804103405</v>
      </c>
      <c r="BO68" s="54">
        <v>0</v>
      </c>
      <c r="BP68" s="54">
        <v>0</v>
      </c>
      <c r="BQ68" s="55">
        <f t="shared" si="0"/>
        <v>1099243.9182039029</v>
      </c>
      <c r="BR68" s="54">
        <v>0</v>
      </c>
      <c r="BS68" s="54">
        <v>1569185.2551265636</v>
      </c>
      <c r="BT68" s="54">
        <v>6893.7097180557121</v>
      </c>
      <c r="BU68" s="140">
        <f t="shared" si="1"/>
        <v>1576078.9648446194</v>
      </c>
      <c r="BV68" s="54">
        <v>0</v>
      </c>
      <c r="BW68" s="54">
        <v>0</v>
      </c>
      <c r="BX68" s="54">
        <v>0</v>
      </c>
      <c r="BY68" s="141">
        <f t="shared" si="2"/>
        <v>0</v>
      </c>
      <c r="BZ68" s="141">
        <f t="shared" si="3"/>
        <v>0</v>
      </c>
      <c r="CA68" s="54">
        <v>0</v>
      </c>
      <c r="CB68" s="54"/>
      <c r="CC68" s="54"/>
      <c r="CD68" s="58">
        <v>16053.042802502829</v>
      </c>
      <c r="CE68" s="55">
        <f t="shared" si="4"/>
        <v>16053.042802502829</v>
      </c>
      <c r="CF68" s="142">
        <f t="shared" si="5"/>
        <v>1592132.0076471223</v>
      </c>
      <c r="CG68" s="143">
        <f t="shared" si="6"/>
        <v>2691375.9258510252</v>
      </c>
      <c r="CH68" s="143">
        <f>ponuda2013!BZ68</f>
        <v>2691375.9258510252</v>
      </c>
      <c r="CI68" s="62">
        <f t="shared" si="7"/>
        <v>0</v>
      </c>
      <c r="CL68" s="144"/>
      <c r="CM68" s="144"/>
      <c r="CN68" s="144"/>
      <c r="CO68" s="145"/>
      <c r="CP68" s="145"/>
      <c r="CR68" s="144"/>
      <c r="CS68" s="144"/>
    </row>
    <row r="69" spans="1:97" customFormat="1" ht="15" x14ac:dyDescent="0.25">
      <c r="A69" s="139">
        <v>62</v>
      </c>
      <c r="B69" s="64" t="s">
        <v>291</v>
      </c>
      <c r="C69" s="65" t="s">
        <v>349</v>
      </c>
      <c r="D69" s="54">
        <v>926.36338624961877</v>
      </c>
      <c r="E69" s="54">
        <v>46.35266232835567</v>
      </c>
      <c r="F69" s="54">
        <v>10.651440192874542</v>
      </c>
      <c r="G69" s="54">
        <v>78.049698379985969</v>
      </c>
      <c r="H69" s="54">
        <v>1005.8259476100753</v>
      </c>
      <c r="I69" s="54">
        <v>311.88067335755608</v>
      </c>
      <c r="J69" s="54">
        <v>71.08983887948348</v>
      </c>
      <c r="K69" s="54">
        <v>109.08976648488679</v>
      </c>
      <c r="L69" s="54">
        <v>119.39706778965228</v>
      </c>
      <c r="M69" s="54">
        <v>1632.3902425513231</v>
      </c>
      <c r="N69" s="54">
        <v>285.52143655269811</v>
      </c>
      <c r="O69" s="54">
        <v>99.299944918412265</v>
      </c>
      <c r="P69" s="54">
        <v>223.9409973147875</v>
      </c>
      <c r="Q69" s="54">
        <v>249.15633281748424</v>
      </c>
      <c r="R69" s="54">
        <v>27.663650126292417</v>
      </c>
      <c r="S69" s="54">
        <v>109.51858730809191</v>
      </c>
      <c r="T69" s="54">
        <v>143.26905135580836</v>
      </c>
      <c r="U69" s="54">
        <v>285.96188174968376</v>
      </c>
      <c r="V69" s="54">
        <v>217.49981616118242</v>
      </c>
      <c r="W69" s="54">
        <v>18.167142366497128</v>
      </c>
      <c r="X69" s="54">
        <v>163.4584143105279</v>
      </c>
      <c r="Y69" s="54">
        <v>146.70512660555025</v>
      </c>
      <c r="Z69" s="54">
        <v>917.60339050582468</v>
      </c>
      <c r="AA69" s="54">
        <v>584.82342914108813</v>
      </c>
      <c r="AB69" s="54">
        <v>71.913477371910147</v>
      </c>
      <c r="AC69" s="54">
        <v>278.49001653355157</v>
      </c>
      <c r="AD69" s="54">
        <v>6814.9536568276017</v>
      </c>
      <c r="AE69" s="54">
        <v>188.40783122485681</v>
      </c>
      <c r="AF69" s="54">
        <v>138960.44267713962</v>
      </c>
      <c r="AG69" s="54">
        <v>26341.634952098018</v>
      </c>
      <c r="AH69" s="54">
        <v>2163.6815394835448</v>
      </c>
      <c r="AI69" s="54">
        <v>4.7919792151568767</v>
      </c>
      <c r="AJ69" s="54">
        <v>1714.0567166117419</v>
      </c>
      <c r="AK69" s="54">
        <v>687.41527180225091</v>
      </c>
      <c r="AL69" s="54">
        <v>70.653497826973521</v>
      </c>
      <c r="AM69" s="54">
        <v>15774.113577775279</v>
      </c>
      <c r="AN69" s="54">
        <v>4.8011788613859476</v>
      </c>
      <c r="AO69" s="54">
        <v>389.77707435891193</v>
      </c>
      <c r="AP69" s="54">
        <v>256.32402986623828</v>
      </c>
      <c r="AQ69" s="54">
        <v>3202.852786739461</v>
      </c>
      <c r="AR69" s="54">
        <v>555.31475757593785</v>
      </c>
      <c r="AS69" s="54">
        <v>1170.8796479976725</v>
      </c>
      <c r="AT69" s="54">
        <v>321.31480555372036</v>
      </c>
      <c r="AU69" s="54">
        <v>5391.6876769231749</v>
      </c>
      <c r="AV69" s="54">
        <v>4.6109471067402685</v>
      </c>
      <c r="AW69" s="54">
        <v>9701.2841983775324</v>
      </c>
      <c r="AX69" s="54">
        <v>902.75971287057291</v>
      </c>
      <c r="AY69" s="54">
        <v>1163.2151724299265</v>
      </c>
      <c r="AZ69" s="54">
        <v>3378.9636118730823</v>
      </c>
      <c r="BA69" s="54">
        <v>411.78962278987217</v>
      </c>
      <c r="BB69" s="54">
        <v>248.84010767882401</v>
      </c>
      <c r="BC69" s="54">
        <v>789.96882251635179</v>
      </c>
      <c r="BD69" s="54">
        <v>40.416705148825677</v>
      </c>
      <c r="BE69" s="54">
        <v>1742.701487928611</v>
      </c>
      <c r="BF69" s="54">
        <v>45101.391788262285</v>
      </c>
      <c r="BG69" s="54">
        <v>10896.126648473064</v>
      </c>
      <c r="BH69" s="54">
        <v>1998.130156583615</v>
      </c>
      <c r="BI69" s="54">
        <v>1405.4336733250207</v>
      </c>
      <c r="BJ69" s="54">
        <v>678.11403519421719</v>
      </c>
      <c r="BK69" s="54">
        <v>3093.4132307949671</v>
      </c>
      <c r="BL69" s="54">
        <v>3901.5360961559422</v>
      </c>
      <c r="BM69" s="54">
        <v>48848.65468745213</v>
      </c>
      <c r="BN69" s="54">
        <v>1218.657441627061</v>
      </c>
      <c r="BO69" s="54">
        <v>0</v>
      </c>
      <c r="BP69" s="54">
        <v>0</v>
      </c>
      <c r="BQ69" s="55">
        <f t="shared" si="0"/>
        <v>347673.19522343337</v>
      </c>
      <c r="BR69" s="54">
        <v>57663.448560609737</v>
      </c>
      <c r="BS69" s="54">
        <v>0</v>
      </c>
      <c r="BT69" s="54">
        <v>0</v>
      </c>
      <c r="BU69" s="140">
        <f t="shared" si="1"/>
        <v>57663.448560609737</v>
      </c>
      <c r="BV69" s="54">
        <v>0</v>
      </c>
      <c r="BW69" s="54">
        <v>0</v>
      </c>
      <c r="BX69" s="54">
        <v>0</v>
      </c>
      <c r="BY69" s="141">
        <f t="shared" si="2"/>
        <v>0</v>
      </c>
      <c r="BZ69" s="141">
        <f t="shared" si="3"/>
        <v>0</v>
      </c>
      <c r="CA69" s="54">
        <v>0</v>
      </c>
      <c r="CB69" s="54"/>
      <c r="CC69" s="54"/>
      <c r="CD69" s="58">
        <v>77402.573447839444</v>
      </c>
      <c r="CE69" s="55">
        <f t="shared" si="4"/>
        <v>77402.573447839444</v>
      </c>
      <c r="CF69" s="142">
        <f t="shared" si="5"/>
        <v>135066.02200844919</v>
      </c>
      <c r="CG69" s="143">
        <f t="shared" si="6"/>
        <v>482739.21723188256</v>
      </c>
      <c r="CH69" s="143">
        <f>ponuda2013!BZ69</f>
        <v>482739.21723188256</v>
      </c>
      <c r="CI69" s="62">
        <f t="shared" si="7"/>
        <v>0</v>
      </c>
      <c r="CL69" s="144"/>
      <c r="CM69" s="144"/>
      <c r="CN69" s="144"/>
      <c r="CO69" s="145"/>
      <c r="CP69" s="145"/>
      <c r="CR69" s="144"/>
      <c r="CS69" s="144"/>
    </row>
    <row r="70" spans="1:97" customFormat="1" ht="15" x14ac:dyDescent="0.25">
      <c r="A70" s="139">
        <v>63</v>
      </c>
      <c r="B70" s="64" t="s">
        <v>292</v>
      </c>
      <c r="C70" s="65" t="s">
        <v>350</v>
      </c>
      <c r="D70" s="54">
        <v>4.8063246108399884</v>
      </c>
      <c r="E70" s="54">
        <v>63.83844363120852</v>
      </c>
      <c r="F70" s="54">
        <v>226.56932636396755</v>
      </c>
      <c r="G70" s="54">
        <v>792.83754268339226</v>
      </c>
      <c r="H70" s="54">
        <v>566.59804311962057</v>
      </c>
      <c r="I70" s="54">
        <v>1069.0552075879466</v>
      </c>
      <c r="J70" s="54">
        <v>251.58995871323864</v>
      </c>
      <c r="K70" s="54">
        <v>152.49962589450996</v>
      </c>
      <c r="L70" s="54">
        <v>545.95340961141937</v>
      </c>
      <c r="M70" s="54">
        <v>7291.9263610238495</v>
      </c>
      <c r="N70" s="54">
        <v>534.21099522643294</v>
      </c>
      <c r="O70" s="54">
        <v>1956.2000864163422</v>
      </c>
      <c r="P70" s="54">
        <v>91.002191184209266</v>
      </c>
      <c r="Q70" s="54">
        <v>25.95589890824019</v>
      </c>
      <c r="R70" s="54">
        <v>228.42042003540624</v>
      </c>
      <c r="S70" s="54">
        <v>888.17092108227996</v>
      </c>
      <c r="T70" s="54">
        <v>278.63377622359229</v>
      </c>
      <c r="U70" s="54">
        <v>3.7147556732861844</v>
      </c>
      <c r="V70" s="54">
        <v>528.31034066091547</v>
      </c>
      <c r="W70" s="54">
        <v>115.52620693578685</v>
      </c>
      <c r="X70" s="54">
        <v>381.20275193739678</v>
      </c>
      <c r="Y70" s="54">
        <v>349.59576151867606</v>
      </c>
      <c r="Z70" s="54">
        <v>1124.0085096199577</v>
      </c>
      <c r="AA70" s="54">
        <v>4258.3828763059519</v>
      </c>
      <c r="AB70" s="54">
        <v>287.45478933300501</v>
      </c>
      <c r="AC70" s="54">
        <v>16577.264474688338</v>
      </c>
      <c r="AD70" s="54">
        <v>6728.9371229840317</v>
      </c>
      <c r="AE70" s="54">
        <v>4691.8352273862683</v>
      </c>
      <c r="AF70" s="54">
        <v>11352.856144857842</v>
      </c>
      <c r="AG70" s="54">
        <v>86355.629082354717</v>
      </c>
      <c r="AH70" s="54">
        <v>1573.378614559118</v>
      </c>
      <c r="AI70" s="54">
        <v>1022.5574162117011</v>
      </c>
      <c r="AJ70" s="54">
        <v>268.9693819185843</v>
      </c>
      <c r="AK70" s="54">
        <v>3071.1840136341443</v>
      </c>
      <c r="AL70" s="54">
        <v>746.2828422192074</v>
      </c>
      <c r="AM70" s="54">
        <v>178653.47023637139</v>
      </c>
      <c r="AN70" s="54">
        <v>3754.6825310983122</v>
      </c>
      <c r="AO70" s="54">
        <v>101.82861751135214</v>
      </c>
      <c r="AP70" s="54">
        <v>1211.7388964110723</v>
      </c>
      <c r="AQ70" s="54">
        <v>28338.45760248652</v>
      </c>
      <c r="AR70" s="54">
        <v>95.939080088289018</v>
      </c>
      <c r="AS70" s="54">
        <v>2484.1690939235605</v>
      </c>
      <c r="AT70" s="54">
        <v>205.79891517858854</v>
      </c>
      <c r="AU70" s="54">
        <v>2217.9162414785496</v>
      </c>
      <c r="AV70" s="54">
        <v>220.57638388909558</v>
      </c>
      <c r="AW70" s="54">
        <v>5901.295477737388</v>
      </c>
      <c r="AX70" s="54">
        <v>1176.9782446816314</v>
      </c>
      <c r="AY70" s="54">
        <v>395.6466544770476</v>
      </c>
      <c r="AZ70" s="54">
        <v>13941.162808679323</v>
      </c>
      <c r="BA70" s="54">
        <v>1951.1605428638054</v>
      </c>
      <c r="BB70" s="54">
        <v>1310.4132575011299</v>
      </c>
      <c r="BC70" s="54">
        <v>253.84373923960644</v>
      </c>
      <c r="BD70" s="54">
        <v>135.25256964957347</v>
      </c>
      <c r="BE70" s="54">
        <v>24035.01321923572</v>
      </c>
      <c r="BF70" s="54">
        <v>47556.093105368222</v>
      </c>
      <c r="BG70" s="54">
        <v>18483.137686464779</v>
      </c>
      <c r="BH70" s="54">
        <v>41725.537796403965</v>
      </c>
      <c r="BI70" s="54">
        <v>14313.874466459376</v>
      </c>
      <c r="BJ70" s="54">
        <v>9439.2080963276585</v>
      </c>
      <c r="BK70" s="54">
        <v>14736.119313265284</v>
      </c>
      <c r="BL70" s="54">
        <v>4500.3945663757986</v>
      </c>
      <c r="BM70" s="54">
        <v>43.641803093681915</v>
      </c>
      <c r="BN70" s="54">
        <v>123809.35368161132</v>
      </c>
      <c r="BO70" s="54">
        <v>12695.854770665306</v>
      </c>
      <c r="BP70" s="54">
        <v>0</v>
      </c>
      <c r="BQ70" s="55">
        <f t="shared" si="0"/>
        <v>708093.91824365279</v>
      </c>
      <c r="BR70" s="54">
        <v>2562158.7372381249</v>
      </c>
      <c r="BS70" s="54">
        <v>0</v>
      </c>
      <c r="BT70" s="54">
        <v>0</v>
      </c>
      <c r="BU70" s="140">
        <f t="shared" si="1"/>
        <v>2562158.7372381249</v>
      </c>
      <c r="BV70" s="54">
        <v>0</v>
      </c>
      <c r="BW70" s="54">
        <v>0</v>
      </c>
      <c r="BX70" s="54">
        <v>0</v>
      </c>
      <c r="BY70" s="141">
        <f t="shared" si="2"/>
        <v>0</v>
      </c>
      <c r="BZ70" s="141">
        <f t="shared" si="3"/>
        <v>0</v>
      </c>
      <c r="CA70" s="54">
        <v>0</v>
      </c>
      <c r="CB70" s="54"/>
      <c r="CC70" s="54"/>
      <c r="CD70" s="58">
        <v>1672284.1796736578</v>
      </c>
      <c r="CE70" s="55">
        <f t="shared" si="4"/>
        <v>1672284.1796736578</v>
      </c>
      <c r="CF70" s="142">
        <f t="shared" si="5"/>
        <v>4234442.9169117827</v>
      </c>
      <c r="CG70" s="143">
        <f t="shared" si="6"/>
        <v>4942536.8351554358</v>
      </c>
      <c r="CH70" s="143">
        <f>ponuda2013!BZ70</f>
        <v>4942536.835155434</v>
      </c>
      <c r="CI70" s="62">
        <f t="shared" si="7"/>
        <v>0</v>
      </c>
      <c r="CL70" s="144"/>
      <c r="CM70" s="144"/>
      <c r="CN70" s="144"/>
      <c r="CO70" s="145"/>
      <c r="CP70" s="145"/>
      <c r="CR70" s="144"/>
      <c r="CS70" s="144"/>
    </row>
    <row r="71" spans="1:97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0.97401736969678199</v>
      </c>
      <c r="BP71" s="54">
        <v>0.2</v>
      </c>
      <c r="BQ71" s="55">
        <f t="shared" si="0"/>
        <v>1.1740173696967819</v>
      </c>
      <c r="BR71" s="54">
        <v>497697.15907841118</v>
      </c>
      <c r="BS71" s="54">
        <v>0</v>
      </c>
      <c r="BT71" s="54">
        <v>0</v>
      </c>
      <c r="BU71" s="140">
        <f t="shared" si="1"/>
        <v>497697.15907841118</v>
      </c>
      <c r="BV71" s="54">
        <v>0</v>
      </c>
      <c r="BW71" s="54">
        <v>0</v>
      </c>
      <c r="BX71" s="54">
        <v>0</v>
      </c>
      <c r="BY71" s="141">
        <f t="shared" si="2"/>
        <v>0</v>
      </c>
      <c r="BZ71" s="141">
        <f t="shared" si="3"/>
        <v>0</v>
      </c>
      <c r="CA71" s="54">
        <v>0</v>
      </c>
      <c r="CB71" s="54"/>
      <c r="CC71" s="54"/>
      <c r="CD71" s="58">
        <v>0</v>
      </c>
      <c r="CE71" s="55">
        <f t="shared" si="4"/>
        <v>0</v>
      </c>
      <c r="CF71" s="142">
        <f t="shared" si="5"/>
        <v>497697.15907841118</v>
      </c>
      <c r="CG71" s="143">
        <f t="shared" si="6"/>
        <v>497698.33309578086</v>
      </c>
      <c r="CH71" s="143">
        <f>ponuda2013!BZ71</f>
        <v>497698.33309578086</v>
      </c>
      <c r="CI71" s="62">
        <f t="shared" si="7"/>
        <v>0</v>
      </c>
      <c r="CL71" s="144"/>
      <c r="CM71" s="144"/>
      <c r="CN71" s="144"/>
      <c r="CO71" s="145"/>
      <c r="CP71" s="145"/>
      <c r="CR71" s="144"/>
      <c r="CS71" s="144"/>
    </row>
    <row r="72" spans="1:97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f t="shared" si="0"/>
        <v>0</v>
      </c>
      <c r="BR72" s="54">
        <v>0</v>
      </c>
      <c r="BS72" s="54">
        <v>0</v>
      </c>
      <c r="BT72" s="54">
        <v>0</v>
      </c>
      <c r="BU72" s="140">
        <f t="shared" si="1"/>
        <v>0</v>
      </c>
      <c r="BV72" s="54">
        <v>0</v>
      </c>
      <c r="BW72" s="54">
        <v>0</v>
      </c>
      <c r="BX72" s="54">
        <v>0</v>
      </c>
      <c r="BY72" s="141">
        <f t="shared" si="2"/>
        <v>0</v>
      </c>
      <c r="BZ72" s="141">
        <f t="shared" si="3"/>
        <v>0</v>
      </c>
      <c r="CA72" s="54">
        <v>0</v>
      </c>
      <c r="CB72" s="54"/>
      <c r="CC72" s="54"/>
      <c r="CD72" s="58">
        <v>0</v>
      </c>
      <c r="CE72" s="55">
        <f t="shared" si="4"/>
        <v>0</v>
      </c>
      <c r="CF72" s="142">
        <f t="shared" si="5"/>
        <v>0</v>
      </c>
      <c r="CG72" s="143">
        <f t="shared" si="6"/>
        <v>0</v>
      </c>
      <c r="CH72" s="143">
        <f>ponuda2013!BZ72</f>
        <v>0</v>
      </c>
      <c r="CI72" s="62">
        <f t="shared" si="7"/>
        <v>0</v>
      </c>
      <c r="CL72" s="144"/>
      <c r="CM72" s="144"/>
      <c r="CN72" s="144"/>
      <c r="CO72" s="145"/>
      <c r="CP72" s="145"/>
      <c r="CR72" s="144"/>
      <c r="CS72" s="144"/>
    </row>
    <row r="73" spans="1:97" customFormat="1" ht="15" x14ac:dyDescent="0.25">
      <c r="A73" s="147">
        <v>66</v>
      </c>
      <c r="B73" s="72" t="s">
        <v>295</v>
      </c>
      <c r="C73" s="148" t="s">
        <v>193</v>
      </c>
      <c r="D73" s="149">
        <f t="shared" ref="D73:BM73" si="8">SUM(D8:D72)</f>
        <v>10987200.081281992</v>
      </c>
      <c r="E73" s="149">
        <f t="shared" si="8"/>
        <v>848700.00626573374</v>
      </c>
      <c r="F73" s="149">
        <f t="shared" si="8"/>
        <v>814700.00706033618</v>
      </c>
      <c r="G73" s="149">
        <f t="shared" si="8"/>
        <v>2155843.6429563565</v>
      </c>
      <c r="H73" s="149">
        <f t="shared" si="8"/>
        <v>24609000.212921608</v>
      </c>
      <c r="I73" s="149">
        <f t="shared" si="8"/>
        <v>3866700.0227789101</v>
      </c>
      <c r="J73" s="149">
        <f t="shared" si="8"/>
        <v>3297400.0197006427</v>
      </c>
      <c r="K73" s="149">
        <f t="shared" si="8"/>
        <v>1974500.0136876693</v>
      </c>
      <c r="L73" s="149">
        <f t="shared" si="8"/>
        <v>2285500.0131008765</v>
      </c>
      <c r="M73" s="149">
        <f t="shared" si="8"/>
        <v>16897408.54102074</v>
      </c>
      <c r="N73" s="149">
        <f t="shared" si="8"/>
        <v>4551400.0314880824</v>
      </c>
      <c r="O73" s="149">
        <f t="shared" si="8"/>
        <v>2494800.0109610641</v>
      </c>
      <c r="P73" s="149">
        <f t="shared" si="8"/>
        <v>3293600.020190075</v>
      </c>
      <c r="Q73" s="149">
        <f t="shared" si="8"/>
        <v>4302800.0352714714</v>
      </c>
      <c r="R73" s="149">
        <f t="shared" si="8"/>
        <v>2222500.0171528361</v>
      </c>
      <c r="S73" s="149">
        <f t="shared" si="8"/>
        <v>6283600.0331539474</v>
      </c>
      <c r="T73" s="149">
        <f t="shared" si="8"/>
        <v>1569800.0061373934</v>
      </c>
      <c r="U73" s="149">
        <f t="shared" si="8"/>
        <v>3972600.0205393331</v>
      </c>
      <c r="V73" s="149">
        <f t="shared" si="8"/>
        <v>3169400.015942751</v>
      </c>
      <c r="W73" s="149">
        <f t="shared" si="8"/>
        <v>729200.00365594868</v>
      </c>
      <c r="X73" s="149">
        <f t="shared" si="8"/>
        <v>1856600.0089078655</v>
      </c>
      <c r="Y73" s="149">
        <f t="shared" si="8"/>
        <v>2411800.0125519009</v>
      </c>
      <c r="Z73" s="149">
        <f t="shared" si="8"/>
        <v>1973000.0102922574</v>
      </c>
      <c r="AA73" s="149">
        <f t="shared" si="8"/>
        <v>20215600.291529361</v>
      </c>
      <c r="AB73" s="149">
        <f t="shared" si="8"/>
        <v>896800.00589339959</v>
      </c>
      <c r="AC73" s="149">
        <f t="shared" si="8"/>
        <v>2313300.0135089341</v>
      </c>
      <c r="AD73" s="149">
        <f t="shared" si="8"/>
        <v>27153900.151327979</v>
      </c>
      <c r="AE73" s="149">
        <f t="shared" si="8"/>
        <v>2501000.0128946272</v>
      </c>
      <c r="AF73" s="149">
        <f t="shared" si="8"/>
        <v>13675900.071609836</v>
      </c>
      <c r="AG73" s="149">
        <f t="shared" si="8"/>
        <v>12209700.067737669</v>
      </c>
      <c r="AH73" s="149">
        <f t="shared" si="8"/>
        <v>7481300.0552313682</v>
      </c>
      <c r="AI73" s="149">
        <f t="shared" si="8"/>
        <v>1634200.0172977292</v>
      </c>
      <c r="AJ73" s="149">
        <f t="shared" si="8"/>
        <v>1317283.2950000016</v>
      </c>
      <c r="AK73" s="149">
        <f t="shared" si="8"/>
        <v>3867400.0276928735</v>
      </c>
      <c r="AL73" s="149">
        <f t="shared" si="8"/>
        <v>459535.55300000031</v>
      </c>
      <c r="AM73" s="149">
        <f t="shared" si="8"/>
        <v>10803600.06247226</v>
      </c>
      <c r="AN73" s="149">
        <f t="shared" si="8"/>
        <v>1584800.0081015928</v>
      </c>
      <c r="AO73" s="149">
        <f t="shared" si="8"/>
        <v>1735900.0071041598</v>
      </c>
      <c r="AP73" s="149">
        <f t="shared" si="8"/>
        <v>5367700.0267369971</v>
      </c>
      <c r="AQ73" s="149">
        <f t="shared" si="8"/>
        <v>2300100.010801788</v>
      </c>
      <c r="AR73" s="149">
        <f t="shared" si="8"/>
        <v>4972000.0248851264</v>
      </c>
      <c r="AS73" s="149">
        <f t="shared" si="8"/>
        <v>2985900.0149451136</v>
      </c>
      <c r="AT73" s="149">
        <f t="shared" si="8"/>
        <v>1239800.0061492033</v>
      </c>
      <c r="AU73" s="149">
        <f t="shared" si="8"/>
        <v>2440500</v>
      </c>
      <c r="AV73" s="149">
        <f t="shared" si="8"/>
        <v>985199.99999999977</v>
      </c>
      <c r="AW73" s="149">
        <f t="shared" si="8"/>
        <v>4087100.0247757556</v>
      </c>
      <c r="AX73" s="149">
        <f t="shared" si="8"/>
        <v>4593500.0232716845</v>
      </c>
      <c r="AY73" s="149">
        <f t="shared" si="8"/>
        <v>624700.00324548758</v>
      </c>
      <c r="AZ73" s="149">
        <f t="shared" si="8"/>
        <v>2915700.0132943671</v>
      </c>
      <c r="BA73" s="149">
        <f t="shared" si="8"/>
        <v>604600.00293448765</v>
      </c>
      <c r="BB73" s="149">
        <f t="shared" si="8"/>
        <v>1088100.006090286</v>
      </c>
      <c r="BC73" s="149">
        <f t="shared" si="8"/>
        <v>245700.00125848601</v>
      </c>
      <c r="BD73" s="149">
        <f t="shared" si="8"/>
        <v>3400200.0109073259</v>
      </c>
      <c r="BE73" s="149">
        <f t="shared" si="8"/>
        <v>1141400.0064628276</v>
      </c>
      <c r="BF73" s="149">
        <f t="shared" si="8"/>
        <v>14560100.076370748</v>
      </c>
      <c r="BG73" s="149">
        <f t="shared" si="8"/>
        <v>3106700.0157933887</v>
      </c>
      <c r="BH73" s="149">
        <f t="shared" si="8"/>
        <v>6464100.0211544605</v>
      </c>
      <c r="BI73" s="149">
        <f t="shared" si="8"/>
        <v>927700.00601450144</v>
      </c>
      <c r="BJ73" s="149">
        <f t="shared" si="8"/>
        <v>1694000.0037411072</v>
      </c>
      <c r="BK73" s="149">
        <f t="shared" si="8"/>
        <v>1690700.008832481</v>
      </c>
      <c r="BL73" s="149">
        <f t="shared" si="8"/>
        <v>2111800.0091314483</v>
      </c>
      <c r="BM73" s="149">
        <f t="shared" si="8"/>
        <v>448000.00175359007</v>
      </c>
      <c r="BN73" s="149">
        <f>SUM(BN8:BN72)</f>
        <v>951900.00530703098</v>
      </c>
      <c r="BO73" s="149">
        <f t="shared" ref="BO73:CG73" si="9">SUM(BO8:BO72)</f>
        <v>182985.37594734799</v>
      </c>
      <c r="BP73" s="149">
        <f t="shared" si="9"/>
        <v>0.2</v>
      </c>
      <c r="BQ73" s="149">
        <f t="shared" si="9"/>
        <v>285548458.3272267</v>
      </c>
      <c r="BR73" s="149">
        <f t="shared" si="9"/>
        <v>194172720.96032402</v>
      </c>
      <c r="BS73" s="149">
        <f t="shared" si="9"/>
        <v>3304854.1453428455</v>
      </c>
      <c r="BT73" s="149">
        <f t="shared" si="9"/>
        <v>66151399.172863103</v>
      </c>
      <c r="BU73" s="149">
        <f t="shared" si="9"/>
        <v>263628974.27852997</v>
      </c>
      <c r="BV73" s="149">
        <f t="shared" si="9"/>
        <v>65256881.14199996</v>
      </c>
      <c r="BW73" s="149">
        <f t="shared" si="9"/>
        <v>0</v>
      </c>
      <c r="BX73" s="149">
        <f t="shared" si="9"/>
        <v>-2290715.7142904601</v>
      </c>
      <c r="BY73" s="149">
        <f t="shared" si="9"/>
        <v>-2290715.7142904601</v>
      </c>
      <c r="BZ73" s="149">
        <f t="shared" si="9"/>
        <v>62966165.427709498</v>
      </c>
      <c r="CA73" s="149">
        <f t="shared" si="9"/>
        <v>66982306.668319605</v>
      </c>
      <c r="CB73" s="149">
        <f t="shared" si="9"/>
        <v>0</v>
      </c>
      <c r="CC73" s="149">
        <f t="shared" si="9"/>
        <v>0</v>
      </c>
      <c r="CD73" s="149">
        <f t="shared" si="9"/>
        <v>79710336.302353457</v>
      </c>
      <c r="CE73" s="149">
        <f t="shared" si="9"/>
        <v>146692642.97067311</v>
      </c>
      <c r="CF73" s="149">
        <f t="shared" si="9"/>
        <v>473287782.67691267</v>
      </c>
      <c r="CG73" s="149">
        <f t="shared" si="9"/>
        <v>758836241.0041393</v>
      </c>
      <c r="CH73" s="143">
        <f>ponuda2013!BZ73</f>
        <v>758836241.36077106</v>
      </c>
      <c r="CI73" s="62">
        <f t="shared" ref="CI73" si="10">CH73-CG73</f>
        <v>0.35663175582885742</v>
      </c>
      <c r="CL73" s="144"/>
      <c r="CM73" s="144"/>
      <c r="CN73" s="144"/>
      <c r="CO73" s="145"/>
      <c r="CP73" s="145"/>
      <c r="CR73" s="144"/>
      <c r="CS73" s="144"/>
    </row>
    <row r="74" spans="1:97" customFormat="1" ht="15" x14ac:dyDescent="0.25">
      <c r="A74" s="150">
        <f t="shared" ref="A74:A86" si="11">A73+1</f>
        <v>67</v>
      </c>
      <c r="B74" s="151" t="s">
        <v>194</v>
      </c>
      <c r="C74" s="152" t="s">
        <v>195</v>
      </c>
      <c r="D74" s="77"/>
      <c r="E74" s="77"/>
      <c r="F74" s="77"/>
      <c r="G74" s="77"/>
      <c r="H74" s="77"/>
      <c r="I74" s="77"/>
      <c r="J74" s="77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153"/>
      <c r="BR74" s="77"/>
      <c r="BS74" s="88"/>
      <c r="BT74" s="88"/>
      <c r="BU74" s="154"/>
      <c r="BV74" s="155"/>
      <c r="BW74" s="88"/>
      <c r="BX74" s="88"/>
      <c r="BY74" s="88"/>
      <c r="BZ74" s="154"/>
      <c r="CA74" s="78"/>
      <c r="CB74" s="79"/>
      <c r="CC74" s="78"/>
      <c r="CD74" s="78">
        <v>-5450733</v>
      </c>
      <c r="CE74" s="55">
        <f t="shared" si="4"/>
        <v>-5450733</v>
      </c>
      <c r="CF74" s="142">
        <f t="shared" si="5"/>
        <v>-5450733</v>
      </c>
      <c r="CG74" s="143">
        <f t="shared" si="6"/>
        <v>-5450733</v>
      </c>
      <c r="CH74" s="143"/>
      <c r="CL74" s="156"/>
      <c r="CR74" s="144"/>
      <c r="CS74" s="144"/>
    </row>
    <row r="75" spans="1:97" customFormat="1" ht="15" x14ac:dyDescent="0.25">
      <c r="A75" s="63">
        <f t="shared" si="11"/>
        <v>68</v>
      </c>
      <c r="B75" s="157" t="s">
        <v>158</v>
      </c>
      <c r="C75" s="146" t="s">
        <v>159</v>
      </c>
      <c r="D75" s="82"/>
      <c r="E75" s="82"/>
      <c r="F75" s="82"/>
      <c r="G75" s="82"/>
      <c r="H75" s="82"/>
      <c r="I75" s="82"/>
      <c r="J75" s="82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158"/>
      <c r="BR75" s="66">
        <v>2021156.6916370047</v>
      </c>
      <c r="BS75" s="93"/>
      <c r="BT75" s="93"/>
      <c r="BU75" s="159">
        <f>BR75</f>
        <v>2021156.6916370047</v>
      </c>
      <c r="BV75" s="92"/>
      <c r="BW75" s="93"/>
      <c r="BX75" s="93"/>
      <c r="BY75" s="93"/>
      <c r="BZ75" s="158"/>
      <c r="CA75" s="155"/>
      <c r="CB75" s="88"/>
      <c r="CC75" s="155"/>
      <c r="CD75" s="88"/>
      <c r="CE75" s="158"/>
      <c r="CF75" s="142">
        <f t="shared" si="5"/>
        <v>2021156.6916370047</v>
      </c>
      <c r="CG75" s="143">
        <f t="shared" ref="CG75" si="12">CF75+BQ75</f>
        <v>2021156.6916370047</v>
      </c>
      <c r="CH75" s="143"/>
      <c r="CL75" s="156"/>
      <c r="CR75" s="144"/>
      <c r="CS75" s="144"/>
    </row>
    <row r="76" spans="1:97" customFormat="1" ht="15" x14ac:dyDescent="0.25">
      <c r="A76" s="63">
        <f t="shared" si="11"/>
        <v>69</v>
      </c>
      <c r="B76" s="157" t="s">
        <v>196</v>
      </c>
      <c r="C76" s="146" t="s">
        <v>197</v>
      </c>
      <c r="D76" s="82"/>
      <c r="E76" s="82"/>
      <c r="F76" s="82"/>
      <c r="G76" s="82"/>
      <c r="H76" s="82"/>
      <c r="I76" s="82"/>
      <c r="J76" s="82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158"/>
      <c r="BR76" s="66">
        <v>-571448.19775025663</v>
      </c>
      <c r="BS76" s="93"/>
      <c r="BT76" s="93"/>
      <c r="BU76" s="159">
        <f>BR76</f>
        <v>-571448.19775025663</v>
      </c>
      <c r="BV76" s="92"/>
      <c r="BW76" s="93"/>
      <c r="BX76" s="93"/>
      <c r="BY76" s="93"/>
      <c r="BZ76" s="158"/>
      <c r="CA76" s="57">
        <v>571448.19775025663</v>
      </c>
      <c r="CB76" s="58"/>
      <c r="CC76" s="57"/>
      <c r="CD76" s="160"/>
      <c r="CE76" s="55">
        <f t="shared" si="4"/>
        <v>571448.19775025663</v>
      </c>
      <c r="CF76" s="82"/>
      <c r="CG76" s="161"/>
      <c r="CH76" s="161"/>
      <c r="CL76" s="156"/>
      <c r="CR76" s="144"/>
      <c r="CS76" s="144"/>
    </row>
    <row r="77" spans="1:97" customFormat="1" ht="15" x14ac:dyDescent="0.25">
      <c r="A77" s="147">
        <f t="shared" si="11"/>
        <v>70</v>
      </c>
      <c r="B77" s="162" t="s">
        <v>198</v>
      </c>
      <c r="C77" s="148" t="s">
        <v>199</v>
      </c>
      <c r="D77" s="149">
        <f>D73</f>
        <v>10987200.081281992</v>
      </c>
      <c r="E77" s="149">
        <f t="shared" ref="E77:BP77" si="13">E73</f>
        <v>848700.00626573374</v>
      </c>
      <c r="F77" s="149">
        <f t="shared" si="13"/>
        <v>814700.00706033618</v>
      </c>
      <c r="G77" s="149">
        <f t="shared" si="13"/>
        <v>2155843.6429563565</v>
      </c>
      <c r="H77" s="149">
        <f t="shared" si="13"/>
        <v>24609000.212921608</v>
      </c>
      <c r="I77" s="149">
        <f t="shared" si="13"/>
        <v>3866700.0227789101</v>
      </c>
      <c r="J77" s="149">
        <f t="shared" si="13"/>
        <v>3297400.0197006427</v>
      </c>
      <c r="K77" s="149">
        <f t="shared" si="13"/>
        <v>1974500.0136876693</v>
      </c>
      <c r="L77" s="149">
        <f t="shared" si="13"/>
        <v>2285500.0131008765</v>
      </c>
      <c r="M77" s="149">
        <f t="shared" si="13"/>
        <v>16897408.54102074</v>
      </c>
      <c r="N77" s="149">
        <f t="shared" si="13"/>
        <v>4551400.0314880824</v>
      </c>
      <c r="O77" s="149">
        <f t="shared" si="13"/>
        <v>2494800.0109610641</v>
      </c>
      <c r="P77" s="149">
        <f t="shared" si="13"/>
        <v>3293600.020190075</v>
      </c>
      <c r="Q77" s="149">
        <f t="shared" si="13"/>
        <v>4302800.0352714714</v>
      </c>
      <c r="R77" s="149">
        <f t="shared" si="13"/>
        <v>2222500.0171528361</v>
      </c>
      <c r="S77" s="149">
        <f t="shared" si="13"/>
        <v>6283600.0331539474</v>
      </c>
      <c r="T77" s="149">
        <f t="shared" si="13"/>
        <v>1569800.0061373934</v>
      </c>
      <c r="U77" s="149">
        <f t="shared" si="13"/>
        <v>3972600.0205393331</v>
      </c>
      <c r="V77" s="149">
        <f t="shared" si="13"/>
        <v>3169400.015942751</v>
      </c>
      <c r="W77" s="149">
        <f t="shared" si="13"/>
        <v>729200.00365594868</v>
      </c>
      <c r="X77" s="149">
        <f t="shared" si="13"/>
        <v>1856600.0089078655</v>
      </c>
      <c r="Y77" s="149">
        <f t="shared" si="13"/>
        <v>2411800.0125519009</v>
      </c>
      <c r="Z77" s="149">
        <f t="shared" si="13"/>
        <v>1973000.0102922574</v>
      </c>
      <c r="AA77" s="149">
        <f t="shared" si="13"/>
        <v>20215600.291529361</v>
      </c>
      <c r="AB77" s="149">
        <f t="shared" si="13"/>
        <v>896800.00589339959</v>
      </c>
      <c r="AC77" s="149">
        <f t="shared" si="13"/>
        <v>2313300.0135089341</v>
      </c>
      <c r="AD77" s="149">
        <f t="shared" si="13"/>
        <v>27153900.151327979</v>
      </c>
      <c r="AE77" s="149">
        <f t="shared" si="13"/>
        <v>2501000.0128946272</v>
      </c>
      <c r="AF77" s="149">
        <f t="shared" si="13"/>
        <v>13675900.071609836</v>
      </c>
      <c r="AG77" s="149">
        <f t="shared" si="13"/>
        <v>12209700.067737669</v>
      </c>
      <c r="AH77" s="149">
        <f t="shared" si="13"/>
        <v>7481300.0552313682</v>
      </c>
      <c r="AI77" s="149">
        <f t="shared" si="13"/>
        <v>1634200.0172977292</v>
      </c>
      <c r="AJ77" s="149">
        <f t="shared" si="13"/>
        <v>1317283.2950000016</v>
      </c>
      <c r="AK77" s="149">
        <f t="shared" si="13"/>
        <v>3867400.0276928735</v>
      </c>
      <c r="AL77" s="149">
        <f t="shared" si="13"/>
        <v>459535.55300000031</v>
      </c>
      <c r="AM77" s="149">
        <f t="shared" si="13"/>
        <v>10803600.06247226</v>
      </c>
      <c r="AN77" s="149">
        <f t="shared" si="13"/>
        <v>1584800.0081015928</v>
      </c>
      <c r="AO77" s="149">
        <f t="shared" si="13"/>
        <v>1735900.0071041598</v>
      </c>
      <c r="AP77" s="149">
        <f t="shared" si="13"/>
        <v>5367700.0267369971</v>
      </c>
      <c r="AQ77" s="149">
        <f t="shared" si="13"/>
        <v>2300100.010801788</v>
      </c>
      <c r="AR77" s="149">
        <f t="shared" si="13"/>
        <v>4972000.0248851264</v>
      </c>
      <c r="AS77" s="149">
        <f t="shared" si="13"/>
        <v>2985900.0149451136</v>
      </c>
      <c r="AT77" s="149">
        <f t="shared" si="13"/>
        <v>1239800.0061492033</v>
      </c>
      <c r="AU77" s="149">
        <f t="shared" si="13"/>
        <v>2440500</v>
      </c>
      <c r="AV77" s="149">
        <f t="shared" si="13"/>
        <v>985199.99999999977</v>
      </c>
      <c r="AW77" s="149">
        <f t="shared" si="13"/>
        <v>4087100.0247757556</v>
      </c>
      <c r="AX77" s="149">
        <f t="shared" si="13"/>
        <v>4593500.0232716845</v>
      </c>
      <c r="AY77" s="149">
        <f t="shared" si="13"/>
        <v>624700.00324548758</v>
      </c>
      <c r="AZ77" s="149">
        <f t="shared" si="13"/>
        <v>2915700.0132943671</v>
      </c>
      <c r="BA77" s="149">
        <f t="shared" si="13"/>
        <v>604600.00293448765</v>
      </c>
      <c r="BB77" s="149">
        <f t="shared" si="13"/>
        <v>1088100.006090286</v>
      </c>
      <c r="BC77" s="149">
        <f t="shared" si="13"/>
        <v>245700.00125848601</v>
      </c>
      <c r="BD77" s="149">
        <f t="shared" si="13"/>
        <v>3400200.0109073259</v>
      </c>
      <c r="BE77" s="149">
        <f t="shared" si="13"/>
        <v>1141400.0064628276</v>
      </c>
      <c r="BF77" s="149">
        <f t="shared" si="13"/>
        <v>14560100.076370748</v>
      </c>
      <c r="BG77" s="149">
        <f t="shared" si="13"/>
        <v>3106700.0157933887</v>
      </c>
      <c r="BH77" s="149">
        <f t="shared" si="13"/>
        <v>6464100.0211544605</v>
      </c>
      <c r="BI77" s="149">
        <f t="shared" si="13"/>
        <v>927700.00601450144</v>
      </c>
      <c r="BJ77" s="149">
        <f t="shared" si="13"/>
        <v>1694000.0037411072</v>
      </c>
      <c r="BK77" s="149">
        <f t="shared" si="13"/>
        <v>1690700.008832481</v>
      </c>
      <c r="BL77" s="149">
        <f t="shared" si="13"/>
        <v>2111800.0091314483</v>
      </c>
      <c r="BM77" s="149">
        <f t="shared" si="13"/>
        <v>448000.00175359007</v>
      </c>
      <c r="BN77" s="149">
        <f t="shared" si="13"/>
        <v>951900.00530703098</v>
      </c>
      <c r="BO77" s="149">
        <f t="shared" si="13"/>
        <v>182985.37594734799</v>
      </c>
      <c r="BP77" s="149">
        <f t="shared" si="13"/>
        <v>0.2</v>
      </c>
      <c r="BQ77" s="149">
        <f t="shared" ref="BQ77:BY77" si="14">SUM(BQ73:BQ76)</f>
        <v>285548458.3272267</v>
      </c>
      <c r="BR77" s="149">
        <f t="shared" si="14"/>
        <v>195622429.45421076</v>
      </c>
      <c r="BS77" s="149">
        <f t="shared" si="14"/>
        <v>3304854.1453428455</v>
      </c>
      <c r="BT77" s="149">
        <f t="shared" si="14"/>
        <v>66151399.172863103</v>
      </c>
      <c r="BU77" s="149">
        <f t="shared" si="14"/>
        <v>265078682.77241671</v>
      </c>
      <c r="BV77" s="149">
        <f t="shared" si="14"/>
        <v>65256881.14199996</v>
      </c>
      <c r="BW77" s="149">
        <f t="shared" si="14"/>
        <v>0</v>
      </c>
      <c r="BX77" s="149">
        <f t="shared" si="14"/>
        <v>-2290715.7142904601</v>
      </c>
      <c r="BY77" s="149">
        <f t="shared" si="14"/>
        <v>-2290715.7142904601</v>
      </c>
      <c r="BZ77" s="149">
        <f>SUM(BZ73:BZ76)</f>
        <v>62966165.427709498</v>
      </c>
      <c r="CA77" s="149">
        <f t="shared" ref="CA77:CD77" si="15">SUM(CA73:CA76)</f>
        <v>67553754.866069868</v>
      </c>
      <c r="CB77" s="149">
        <f t="shared" si="15"/>
        <v>0</v>
      </c>
      <c r="CC77" s="149">
        <f t="shared" si="15"/>
        <v>0</v>
      </c>
      <c r="CD77" s="149">
        <f t="shared" si="15"/>
        <v>74259603.302353457</v>
      </c>
      <c r="CE77" s="149">
        <f>SUM(CE73:CE76)</f>
        <v>141813358.16842338</v>
      </c>
      <c r="CF77" s="149">
        <f>SUM(CF73:CF76)</f>
        <v>469858206.36854964</v>
      </c>
      <c r="CG77" s="149">
        <f>SUM(CG73:CG76)</f>
        <v>755406664.69577634</v>
      </c>
      <c r="CH77" s="149"/>
      <c r="CL77" s="156"/>
      <c r="CR77" s="144"/>
      <c r="CS77" s="144"/>
    </row>
    <row r="78" spans="1:97" customFormat="1" ht="15" x14ac:dyDescent="0.25">
      <c r="A78" s="87">
        <f t="shared" si="11"/>
        <v>71</v>
      </c>
      <c r="B78" s="163" t="s">
        <v>200</v>
      </c>
      <c r="C78" s="164" t="s">
        <v>201</v>
      </c>
      <c r="D78" s="165">
        <v>1138900</v>
      </c>
      <c r="E78" s="165">
        <v>1166500</v>
      </c>
      <c r="F78" s="165">
        <v>398000</v>
      </c>
      <c r="G78" s="165">
        <v>1163405.7252575024</v>
      </c>
      <c r="H78" s="165">
        <v>6935600.0000000019</v>
      </c>
      <c r="I78" s="165">
        <v>1930700.0000000002</v>
      </c>
      <c r="J78" s="165">
        <v>1082600.0000000002</v>
      </c>
      <c r="K78" s="79">
        <v>453200</v>
      </c>
      <c r="L78" s="79">
        <v>862100.00000000023</v>
      </c>
      <c r="M78" s="79">
        <f>-292501+1512394.2747425</f>
        <v>1219893.2747424999</v>
      </c>
      <c r="N78" s="79">
        <v>937100</v>
      </c>
      <c r="O78" s="79">
        <v>914400</v>
      </c>
      <c r="P78" s="79">
        <v>894300</v>
      </c>
      <c r="Q78" s="79">
        <v>1401500</v>
      </c>
      <c r="R78" s="79">
        <v>430099.99999999988</v>
      </c>
      <c r="S78" s="79">
        <v>2892199.9999999995</v>
      </c>
      <c r="T78" s="79">
        <v>999800</v>
      </c>
      <c r="U78" s="79">
        <v>1168100</v>
      </c>
      <c r="V78" s="79">
        <v>1315500.0000000002</v>
      </c>
      <c r="W78" s="79">
        <v>202800</v>
      </c>
      <c r="X78" s="79">
        <v>1359800</v>
      </c>
      <c r="Y78" s="79">
        <v>1056100</v>
      </c>
      <c r="Z78" s="79">
        <v>1260099.9999999998</v>
      </c>
      <c r="AA78" s="79">
        <v>3191700</v>
      </c>
      <c r="AB78" s="79">
        <v>950199.99999999988</v>
      </c>
      <c r="AC78" s="79">
        <v>1477300.0000000002</v>
      </c>
      <c r="AD78" s="79">
        <v>9612600.0000000019</v>
      </c>
      <c r="AE78" s="79">
        <v>2046700</v>
      </c>
      <c r="AF78" s="79">
        <v>9044300</v>
      </c>
      <c r="AG78" s="79">
        <v>10295099.999999998</v>
      </c>
      <c r="AH78" s="79">
        <v>3480699.9999999995</v>
      </c>
      <c r="AI78" s="79">
        <v>635200.00000000012</v>
      </c>
      <c r="AJ78" s="79">
        <v>239628.85199999998</v>
      </c>
      <c r="AK78" s="79">
        <v>2924600</v>
      </c>
      <c r="AL78" s="79">
        <v>1309771.9870000002</v>
      </c>
      <c r="AM78" s="79">
        <v>7219900</v>
      </c>
      <c r="AN78" s="79">
        <v>761100.00000000012</v>
      </c>
      <c r="AO78" s="79">
        <v>973499.99999999988</v>
      </c>
      <c r="AP78" s="79">
        <v>1906100</v>
      </c>
      <c r="AQ78" s="79">
        <v>2311500</v>
      </c>
      <c r="AR78" s="79">
        <v>4553800.0000000009</v>
      </c>
      <c r="AS78" s="79">
        <v>1520400</v>
      </c>
      <c r="AT78" s="79">
        <v>874600</v>
      </c>
      <c r="AU78" s="79">
        <v>1492000</v>
      </c>
      <c r="AV78" s="79"/>
      <c r="AW78" s="79">
        <v>4713800</v>
      </c>
      <c r="AX78" s="79">
        <v>2898100</v>
      </c>
      <c r="AY78" s="79">
        <v>1003199.9999999999</v>
      </c>
      <c r="AZ78" s="79">
        <v>917699.99999999988</v>
      </c>
      <c r="BA78" s="79">
        <v>615300</v>
      </c>
      <c r="BB78" s="79">
        <v>584700.00000000012</v>
      </c>
      <c r="BC78" s="79">
        <v>592000.00000000012</v>
      </c>
      <c r="BD78" s="79">
        <v>656000</v>
      </c>
      <c r="BE78" s="79">
        <v>1785400.0000000002</v>
      </c>
      <c r="BF78" s="79">
        <v>14958200.000000004</v>
      </c>
      <c r="BG78" s="79">
        <v>12118800</v>
      </c>
      <c r="BH78" s="79">
        <v>9747500</v>
      </c>
      <c r="BI78" s="79">
        <v>1655800</v>
      </c>
      <c r="BJ78" s="79">
        <v>1984900</v>
      </c>
      <c r="BK78" s="79">
        <v>1015600</v>
      </c>
      <c r="BL78" s="79">
        <v>1193100.0000000002</v>
      </c>
      <c r="BM78" s="79">
        <v>314800.00000000006</v>
      </c>
      <c r="BN78" s="79">
        <v>1150900</v>
      </c>
      <c r="BO78" s="79">
        <v>303600.00000000006</v>
      </c>
      <c r="BP78" s="79">
        <v>0</v>
      </c>
      <c r="BQ78" s="55">
        <f t="shared" ref="BQ78:BQ85" si="16">SUM(D78:BP78)</f>
        <v>156212799.83899999</v>
      </c>
      <c r="BR78" s="77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9"/>
      <c r="CE78" s="90"/>
      <c r="CF78" s="90"/>
      <c r="CG78" s="166"/>
      <c r="CH78" s="166"/>
      <c r="CL78" s="156"/>
    </row>
    <row r="79" spans="1:97" customFormat="1" ht="15" x14ac:dyDescent="0.25">
      <c r="A79" s="167">
        <f t="shared" si="11"/>
        <v>72</v>
      </c>
      <c r="B79" s="168"/>
      <c r="C79" s="169"/>
      <c r="D79" s="165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  <c r="AA79" s="79">
        <v>0</v>
      </c>
      <c r="AB79" s="79">
        <v>0</v>
      </c>
      <c r="AC79" s="79">
        <v>0</v>
      </c>
      <c r="AD79" s="79">
        <v>0</v>
      </c>
      <c r="AE79" s="79">
        <v>0</v>
      </c>
      <c r="AF79" s="79">
        <v>0</v>
      </c>
      <c r="AG79" s="79">
        <v>0</v>
      </c>
      <c r="AH79" s="79">
        <v>0</v>
      </c>
      <c r="AI79" s="79">
        <v>0</v>
      </c>
      <c r="AJ79" s="79">
        <v>0</v>
      </c>
      <c r="AK79" s="79">
        <v>0</v>
      </c>
      <c r="AL79" s="79">
        <v>0</v>
      </c>
      <c r="AM79" s="79">
        <v>0</v>
      </c>
      <c r="AN79" s="79">
        <v>0</v>
      </c>
      <c r="AO79" s="79">
        <v>0</v>
      </c>
      <c r="AP79" s="79">
        <v>0</v>
      </c>
      <c r="AQ79" s="79">
        <v>0</v>
      </c>
      <c r="AR79" s="79">
        <v>0</v>
      </c>
      <c r="AS79" s="79">
        <v>0</v>
      </c>
      <c r="AT79" s="79">
        <v>0</v>
      </c>
      <c r="AU79" s="79"/>
      <c r="AV79" s="79"/>
      <c r="AW79" s="79">
        <v>0</v>
      </c>
      <c r="AX79" s="79">
        <v>0</v>
      </c>
      <c r="AY79" s="79">
        <v>0</v>
      </c>
      <c r="AZ79" s="79">
        <v>0</v>
      </c>
      <c r="BA79" s="79">
        <v>0</v>
      </c>
      <c r="BB79" s="79">
        <v>0</v>
      </c>
      <c r="BC79" s="79">
        <v>0</v>
      </c>
      <c r="BD79" s="79">
        <v>0</v>
      </c>
      <c r="BE79" s="79">
        <v>0</v>
      </c>
      <c r="BF79" s="79">
        <v>0</v>
      </c>
      <c r="BG79" s="79">
        <v>0</v>
      </c>
      <c r="BH79" s="79">
        <v>0</v>
      </c>
      <c r="BI79" s="79">
        <v>0</v>
      </c>
      <c r="BJ79" s="79">
        <v>0</v>
      </c>
      <c r="BK79" s="79">
        <v>0</v>
      </c>
      <c r="BL79" s="79">
        <v>0</v>
      </c>
      <c r="BM79" s="79">
        <v>0</v>
      </c>
      <c r="BN79" s="79">
        <v>0</v>
      </c>
      <c r="BO79" s="79">
        <v>0</v>
      </c>
      <c r="BP79" s="79">
        <v>0</v>
      </c>
      <c r="BQ79" s="55">
        <f t="shared" si="16"/>
        <v>0</v>
      </c>
      <c r="BR79" s="77"/>
      <c r="BS79" s="88"/>
      <c r="BT79" s="88"/>
      <c r="BU79" s="88"/>
      <c r="BV79" s="88"/>
      <c r="BW79" s="88"/>
      <c r="BX79" s="88"/>
      <c r="BY79" s="88"/>
      <c r="BZ79" s="88"/>
      <c r="CA79" s="93"/>
      <c r="CB79" s="93"/>
      <c r="CC79" s="93"/>
      <c r="CD79" s="170"/>
      <c r="CE79" s="93"/>
      <c r="CF79" s="88"/>
      <c r="CG79" s="166"/>
      <c r="CH79" s="166"/>
      <c r="CL79" s="156"/>
    </row>
    <row r="80" spans="1:97" customFormat="1" ht="15" x14ac:dyDescent="0.25">
      <c r="A80" s="63">
        <f t="shared" si="11"/>
        <v>73</v>
      </c>
      <c r="B80" s="157" t="s">
        <v>202</v>
      </c>
      <c r="C80" s="169" t="s">
        <v>203</v>
      </c>
      <c r="D80" s="66">
        <v>36100</v>
      </c>
      <c r="E80" s="67">
        <v>6200</v>
      </c>
      <c r="F80" s="67">
        <v>2100</v>
      </c>
      <c r="G80" s="67">
        <v>70966.956969616891</v>
      </c>
      <c r="H80" s="67">
        <v>151300</v>
      </c>
      <c r="I80" s="67">
        <v>17700</v>
      </c>
      <c r="J80" s="67">
        <v>8600</v>
      </c>
      <c r="K80" s="67">
        <v>6000</v>
      </c>
      <c r="L80" s="67">
        <v>16200</v>
      </c>
      <c r="M80" s="67">
        <v>13003.629030383099</v>
      </c>
      <c r="N80" s="67">
        <v>83900</v>
      </c>
      <c r="O80" s="67">
        <v>27500</v>
      </c>
      <c r="P80" s="67">
        <v>8200.0000000000018</v>
      </c>
      <c r="Q80" s="67">
        <v>75200</v>
      </c>
      <c r="R80" s="67">
        <v>4499.9999999999991</v>
      </c>
      <c r="S80" s="67">
        <v>24300</v>
      </c>
      <c r="T80" s="67">
        <v>2300</v>
      </c>
      <c r="U80" s="67">
        <v>9000</v>
      </c>
      <c r="V80" s="67">
        <v>4400</v>
      </c>
      <c r="W80" s="67">
        <v>1100</v>
      </c>
      <c r="X80" s="67">
        <v>5900</v>
      </c>
      <c r="Y80" s="67">
        <v>6000</v>
      </c>
      <c r="Z80" s="67">
        <v>12500.000000000004</v>
      </c>
      <c r="AA80" s="67">
        <v>8900</v>
      </c>
      <c r="AB80" s="67">
        <v>15800</v>
      </c>
      <c r="AC80" s="67">
        <v>15699.999999999998</v>
      </c>
      <c r="AD80" s="67">
        <v>125900</v>
      </c>
      <c r="AE80" s="67">
        <v>46100</v>
      </c>
      <c r="AF80" s="67">
        <v>181700</v>
      </c>
      <c r="AG80" s="67">
        <v>199800</v>
      </c>
      <c r="AH80" s="67">
        <v>76300</v>
      </c>
      <c r="AI80" s="67">
        <v>4100.0000000000009</v>
      </c>
      <c r="AJ80" s="67">
        <v>0</v>
      </c>
      <c r="AK80" s="67">
        <v>23700</v>
      </c>
      <c r="AL80" s="67">
        <v>5237.1550000000016</v>
      </c>
      <c r="AM80" s="67">
        <v>238800</v>
      </c>
      <c r="AN80" s="67">
        <v>3900</v>
      </c>
      <c r="AO80" s="67">
        <v>17200.000000000004</v>
      </c>
      <c r="AP80" s="67">
        <v>45300</v>
      </c>
      <c r="AQ80" s="67">
        <v>12099.999999999998</v>
      </c>
      <c r="AR80" s="67">
        <v>548000</v>
      </c>
      <c r="AS80" s="67">
        <v>14700</v>
      </c>
      <c r="AT80" s="67">
        <v>54000</v>
      </c>
      <c r="AU80" s="79">
        <v>13099.999999999995</v>
      </c>
      <c r="AV80" s="79">
        <v>118000</v>
      </c>
      <c r="AW80" s="67">
        <v>50000</v>
      </c>
      <c r="AX80" s="67">
        <v>43800</v>
      </c>
      <c r="AY80" s="67">
        <v>2300</v>
      </c>
      <c r="AZ80" s="67">
        <v>9600</v>
      </c>
      <c r="BA80" s="67">
        <v>4100</v>
      </c>
      <c r="BB80" s="67">
        <v>13400</v>
      </c>
      <c r="BC80" s="67">
        <v>200</v>
      </c>
      <c r="BD80" s="67">
        <v>9900</v>
      </c>
      <c r="BE80" s="67">
        <v>5799.9999999999991</v>
      </c>
      <c r="BF80" s="67">
        <v>500.00000000000011</v>
      </c>
      <c r="BG80" s="67">
        <v>2700</v>
      </c>
      <c r="BH80" s="67">
        <v>4100.0000000000009</v>
      </c>
      <c r="BI80" s="67">
        <v>4700</v>
      </c>
      <c r="BJ80" s="67">
        <v>661900</v>
      </c>
      <c r="BK80" s="67">
        <v>48800.000000000015</v>
      </c>
      <c r="BL80" s="67">
        <v>22200</v>
      </c>
      <c r="BM80" s="67">
        <v>1700</v>
      </c>
      <c r="BN80" s="67">
        <v>3599.9999999999995</v>
      </c>
      <c r="BO80" s="67">
        <v>0</v>
      </c>
      <c r="BP80" s="67">
        <v>0</v>
      </c>
      <c r="BQ80" s="55">
        <f t="shared" si="16"/>
        <v>3250607.7409999999</v>
      </c>
      <c r="BR80" s="82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170"/>
      <c r="CE80" s="93"/>
      <c r="CF80" s="93"/>
      <c r="CG80" s="171"/>
      <c r="CH80" s="171"/>
      <c r="CL80" s="156"/>
    </row>
    <row r="81" spans="1:90" customFormat="1" ht="15" x14ac:dyDescent="0.25">
      <c r="A81" s="63"/>
      <c r="B81" s="157"/>
      <c r="C81" s="146"/>
      <c r="D81" s="66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/>
      <c r="AV81" s="67"/>
      <c r="AW81" s="67">
        <v>0</v>
      </c>
      <c r="AX81" s="67">
        <v>0</v>
      </c>
      <c r="AY81" s="67">
        <v>0</v>
      </c>
      <c r="AZ81" s="67">
        <v>0</v>
      </c>
      <c r="BA81" s="67">
        <v>0</v>
      </c>
      <c r="BB81" s="67">
        <v>0</v>
      </c>
      <c r="BC81" s="67">
        <v>0</v>
      </c>
      <c r="BD81" s="67">
        <v>0</v>
      </c>
      <c r="BE81" s="67">
        <v>0</v>
      </c>
      <c r="BF81" s="67">
        <v>0</v>
      </c>
      <c r="BG81" s="67">
        <v>0</v>
      </c>
      <c r="BH81" s="67">
        <v>0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0</v>
      </c>
      <c r="BO81" s="67">
        <v>0</v>
      </c>
      <c r="BP81" s="67">
        <v>0</v>
      </c>
      <c r="BQ81" s="55">
        <f t="shared" si="16"/>
        <v>0</v>
      </c>
      <c r="BR81" s="82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170"/>
      <c r="CE81" s="93"/>
      <c r="CF81" s="93"/>
      <c r="CG81" s="171"/>
      <c r="CH81" s="171"/>
      <c r="CL81" s="156"/>
    </row>
    <row r="82" spans="1:90" customFormat="1" ht="15" x14ac:dyDescent="0.25">
      <c r="A82" s="172"/>
      <c r="B82" s="173"/>
      <c r="C82" s="174"/>
      <c r="D82" s="175"/>
      <c r="E82" s="67"/>
      <c r="F82" s="67"/>
      <c r="G82" s="67"/>
      <c r="H82" s="67"/>
      <c r="I82" s="67"/>
      <c r="J82" s="67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6"/>
      <c r="BK82" s="176"/>
      <c r="BL82" s="176"/>
      <c r="BM82" s="176"/>
      <c r="BN82" s="176"/>
      <c r="BO82" s="176"/>
      <c r="BP82" s="176"/>
      <c r="BQ82" s="55">
        <f t="shared" si="16"/>
        <v>0</v>
      </c>
      <c r="BR82" s="177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9"/>
      <c r="CE82" s="178"/>
      <c r="CF82" s="178"/>
      <c r="CG82" s="180"/>
      <c r="CH82" s="180"/>
      <c r="CL82" s="156"/>
    </row>
    <row r="83" spans="1:90" customFormat="1" ht="15" x14ac:dyDescent="0.25">
      <c r="A83" s="181">
        <f t="shared" si="11"/>
        <v>1</v>
      </c>
      <c r="B83" s="182" t="s">
        <v>204</v>
      </c>
      <c r="C83" s="183" t="s">
        <v>205</v>
      </c>
      <c r="D83" s="184">
        <v>8418000</v>
      </c>
      <c r="E83" s="185">
        <v>470200.00000000012</v>
      </c>
      <c r="F83" s="185">
        <v>568600</v>
      </c>
      <c r="G83" s="185">
        <v>395613.73225706682</v>
      </c>
      <c r="H83" s="185">
        <v>4518252.3140000002</v>
      </c>
      <c r="I83" s="185">
        <v>627918.24799999967</v>
      </c>
      <c r="J83" s="185">
        <v>271493.02899999986</v>
      </c>
      <c r="K83" s="185">
        <v>282934.08900000004</v>
      </c>
      <c r="L83" s="185">
        <v>370149.43599999987</v>
      </c>
      <c r="M83" s="185">
        <f>5038712.04974293+290483+918</f>
        <v>5330113.0497429296</v>
      </c>
      <c r="N83" s="185">
        <v>331385.91100000008</v>
      </c>
      <c r="O83" s="185">
        <v>1757583.5589999997</v>
      </c>
      <c r="P83" s="185">
        <v>613330.30400000012</v>
      </c>
      <c r="Q83" s="185">
        <v>923680.08099999977</v>
      </c>
      <c r="R83" s="185">
        <v>118272.57400000008</v>
      </c>
      <c r="S83" s="185">
        <v>1376731.144000001</v>
      </c>
      <c r="T83" s="185">
        <v>293214.47499999992</v>
      </c>
      <c r="U83" s="185">
        <v>366320.0410000002</v>
      </c>
      <c r="V83" s="185">
        <v>495485.04599999991</v>
      </c>
      <c r="W83" s="185">
        <v>65790.758000000016</v>
      </c>
      <c r="X83" s="185">
        <v>-250804.62600000002</v>
      </c>
      <c r="Y83" s="185">
        <v>362303.94200000004</v>
      </c>
      <c r="Z83" s="185">
        <v>95173.751000000266</v>
      </c>
      <c r="AA83" s="185">
        <v>4419200.0000000009</v>
      </c>
      <c r="AB83" s="185">
        <v>859800.00000000012</v>
      </c>
      <c r="AC83" s="185">
        <v>664900</v>
      </c>
      <c r="AD83" s="185">
        <v>5214499.9999999972</v>
      </c>
      <c r="AE83" s="185">
        <v>946199.99999999988</v>
      </c>
      <c r="AF83" s="185">
        <v>6230000.0000000009</v>
      </c>
      <c r="AG83" s="185">
        <v>2693600.0000000014</v>
      </c>
      <c r="AH83" s="185">
        <v>1997800.0000000019</v>
      </c>
      <c r="AI83" s="185">
        <v>584899.99999999988</v>
      </c>
      <c r="AJ83" s="185">
        <v>153050.21900000004</v>
      </c>
      <c r="AK83" s="185">
        <v>996100.00000000012</v>
      </c>
      <c r="AL83" s="185">
        <v>61227.291999999834</v>
      </c>
      <c r="AM83" s="185">
        <v>6725099.9999999972</v>
      </c>
      <c r="AN83" s="185">
        <v>296699.99999999994</v>
      </c>
      <c r="AO83" s="185">
        <v>341100.00000000023</v>
      </c>
      <c r="AP83" s="185">
        <v>4732200</v>
      </c>
      <c r="AQ83" s="185">
        <v>1124499.9999999995</v>
      </c>
      <c r="AR83" s="185">
        <v>9114499.9999999981</v>
      </c>
      <c r="AS83" s="185">
        <v>903799.99999999953</v>
      </c>
      <c r="AT83" s="185">
        <v>805100</v>
      </c>
      <c r="AU83" s="185">
        <v>5054893</v>
      </c>
      <c r="AV83" s="185">
        <v>22119400</v>
      </c>
      <c r="AW83" s="185">
        <v>3012000</v>
      </c>
      <c r="AX83" s="185">
        <v>2333499.9999999995</v>
      </c>
      <c r="AY83" s="185">
        <v>402499.99999999983</v>
      </c>
      <c r="AZ83" s="185">
        <v>340500</v>
      </c>
      <c r="BA83" s="185">
        <v>236100.00000000003</v>
      </c>
      <c r="BB83" s="185">
        <v>1159199.9999999998</v>
      </c>
      <c r="BC83" s="185">
        <v>305999.99999999994</v>
      </c>
      <c r="BD83" s="185">
        <v>245799.99999999991</v>
      </c>
      <c r="BE83" s="185">
        <v>513999.99999999959</v>
      </c>
      <c r="BF83" s="185">
        <v>1342770</v>
      </c>
      <c r="BG83" s="185">
        <v>794900.00000000035</v>
      </c>
      <c r="BH83" s="185">
        <v>1738400</v>
      </c>
      <c r="BI83" s="185">
        <v>185600.00000000029</v>
      </c>
      <c r="BJ83" s="185">
        <v>268100</v>
      </c>
      <c r="BK83" s="185">
        <v>374599.99999999994</v>
      </c>
      <c r="BL83" s="185">
        <v>124199.99999999985</v>
      </c>
      <c r="BM83" s="185">
        <v>120299.99999999994</v>
      </c>
      <c r="BN83" s="185">
        <v>991599.99999999977</v>
      </c>
      <c r="BO83" s="185">
        <v>11113</v>
      </c>
      <c r="BP83" s="185">
        <v>0</v>
      </c>
      <c r="BQ83" s="55">
        <f t="shared" si="16"/>
        <v>118341494.369</v>
      </c>
      <c r="BR83" s="177"/>
      <c r="BS83" s="178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79"/>
      <c r="CE83" s="178"/>
      <c r="CF83" s="178"/>
      <c r="CG83" s="180"/>
      <c r="CH83" s="180"/>
    </row>
    <row r="84" spans="1:90" customFormat="1" ht="15" x14ac:dyDescent="0.25">
      <c r="A84" s="181">
        <f t="shared" si="11"/>
        <v>2</v>
      </c>
      <c r="B84" s="186"/>
      <c r="C84" s="183"/>
      <c r="D84" s="175">
        <v>0</v>
      </c>
      <c r="E84" s="176">
        <v>0</v>
      </c>
      <c r="F84" s="176">
        <v>0</v>
      </c>
      <c r="G84" s="176">
        <v>0</v>
      </c>
      <c r="H84" s="176">
        <v>0</v>
      </c>
      <c r="I84" s="176">
        <v>0</v>
      </c>
      <c r="J84" s="176">
        <v>0</v>
      </c>
      <c r="K84" s="176">
        <v>0</v>
      </c>
      <c r="L84" s="176">
        <v>0</v>
      </c>
      <c r="M84" s="176">
        <v>0</v>
      </c>
      <c r="N84" s="176">
        <v>0</v>
      </c>
      <c r="O84" s="176">
        <v>0</v>
      </c>
      <c r="P84" s="176">
        <v>0</v>
      </c>
      <c r="Q84" s="176">
        <v>0</v>
      </c>
      <c r="R84" s="176">
        <v>0</v>
      </c>
      <c r="S84" s="176">
        <v>0</v>
      </c>
      <c r="T84" s="176">
        <v>0</v>
      </c>
      <c r="U84" s="176">
        <v>0</v>
      </c>
      <c r="V84" s="176">
        <v>0</v>
      </c>
      <c r="W84" s="176">
        <v>0</v>
      </c>
      <c r="X84" s="176">
        <v>0</v>
      </c>
      <c r="Y84" s="176">
        <v>0</v>
      </c>
      <c r="Z84" s="176">
        <v>0</v>
      </c>
      <c r="AA84" s="176">
        <v>0</v>
      </c>
      <c r="AB84" s="176">
        <v>0</v>
      </c>
      <c r="AC84" s="176">
        <v>0</v>
      </c>
      <c r="AD84" s="176">
        <v>0</v>
      </c>
      <c r="AE84" s="176">
        <v>0</v>
      </c>
      <c r="AF84" s="176">
        <v>0</v>
      </c>
      <c r="AG84" s="176">
        <v>0</v>
      </c>
      <c r="AH84" s="176">
        <v>0</v>
      </c>
      <c r="AI84" s="176">
        <v>0</v>
      </c>
      <c r="AJ84" s="176">
        <v>0</v>
      </c>
      <c r="AK84" s="176">
        <v>0</v>
      </c>
      <c r="AL84" s="176">
        <v>0</v>
      </c>
      <c r="AM84" s="176">
        <v>0</v>
      </c>
      <c r="AN84" s="176">
        <v>0</v>
      </c>
      <c r="AO84" s="176">
        <v>0</v>
      </c>
      <c r="AP84" s="176">
        <v>0</v>
      </c>
      <c r="AQ84" s="176">
        <v>0</v>
      </c>
      <c r="AR84" s="176">
        <v>0</v>
      </c>
      <c r="AS84" s="176">
        <v>0</v>
      </c>
      <c r="AT84" s="176">
        <v>0</v>
      </c>
      <c r="AU84" s="176"/>
      <c r="AV84" s="176"/>
      <c r="AW84" s="176">
        <v>0</v>
      </c>
      <c r="AX84" s="176">
        <v>0</v>
      </c>
      <c r="AY84" s="176">
        <v>0</v>
      </c>
      <c r="AZ84" s="176">
        <v>0</v>
      </c>
      <c r="BA84" s="176">
        <v>0</v>
      </c>
      <c r="BB84" s="176">
        <v>0</v>
      </c>
      <c r="BC84" s="176">
        <v>0</v>
      </c>
      <c r="BD84" s="176">
        <v>0</v>
      </c>
      <c r="BE84" s="176">
        <v>0</v>
      </c>
      <c r="BF84" s="176">
        <v>0</v>
      </c>
      <c r="BG84" s="176">
        <v>0</v>
      </c>
      <c r="BH84" s="176">
        <v>0</v>
      </c>
      <c r="BI84" s="176">
        <v>0</v>
      </c>
      <c r="BJ84" s="176">
        <v>0</v>
      </c>
      <c r="BK84" s="176">
        <v>0</v>
      </c>
      <c r="BL84" s="176">
        <v>0</v>
      </c>
      <c r="BM84" s="176">
        <v>0</v>
      </c>
      <c r="BN84" s="176">
        <v>0</v>
      </c>
      <c r="BO84" s="176">
        <v>0</v>
      </c>
      <c r="BP84" s="176">
        <v>0</v>
      </c>
      <c r="BQ84" s="187"/>
      <c r="BR84" s="177"/>
      <c r="BS84" s="178"/>
      <c r="BT84" s="178"/>
      <c r="BU84" s="178"/>
      <c r="BV84" s="178"/>
      <c r="BW84" s="178"/>
      <c r="BX84" s="178"/>
      <c r="BY84" s="178"/>
      <c r="BZ84" s="178"/>
      <c r="CA84" s="178"/>
      <c r="CB84" s="178"/>
      <c r="CC84" s="178"/>
      <c r="CD84" s="179"/>
      <c r="CE84" s="178"/>
      <c r="CF84" s="178"/>
      <c r="CG84" s="180"/>
      <c r="CH84" s="180"/>
    </row>
    <row r="85" spans="1:90" customFormat="1" ht="15" x14ac:dyDescent="0.25">
      <c r="A85" s="181">
        <f t="shared" si="11"/>
        <v>3</v>
      </c>
      <c r="B85" s="182" t="s">
        <v>206</v>
      </c>
      <c r="C85" s="188" t="s">
        <v>207</v>
      </c>
      <c r="D85" s="149">
        <f>D78+D80+D83</f>
        <v>9593000</v>
      </c>
      <c r="E85" s="149">
        <f t="shared" ref="E85:BP85" si="17">E78+E80+E83</f>
        <v>1642900</v>
      </c>
      <c r="F85" s="149">
        <f t="shared" si="17"/>
        <v>968700</v>
      </c>
      <c r="G85" s="149">
        <f t="shared" si="17"/>
        <v>1629986.4144841861</v>
      </c>
      <c r="H85" s="149">
        <f t="shared" si="17"/>
        <v>11605152.314000003</v>
      </c>
      <c r="I85" s="149">
        <f t="shared" si="17"/>
        <v>2576318.2479999997</v>
      </c>
      <c r="J85" s="149">
        <f t="shared" si="17"/>
        <v>1362693.0290000001</v>
      </c>
      <c r="K85" s="149">
        <f t="shared" si="17"/>
        <v>742134.08900000004</v>
      </c>
      <c r="L85" s="149">
        <f t="shared" si="17"/>
        <v>1248449.4360000002</v>
      </c>
      <c r="M85" s="149">
        <f t="shared" si="17"/>
        <v>6563009.9535158128</v>
      </c>
      <c r="N85" s="149">
        <f t="shared" si="17"/>
        <v>1352385.9110000001</v>
      </c>
      <c r="O85" s="149">
        <f t="shared" si="17"/>
        <v>2699483.5589999994</v>
      </c>
      <c r="P85" s="149">
        <f t="shared" si="17"/>
        <v>1515830.304</v>
      </c>
      <c r="Q85" s="149">
        <f t="shared" si="17"/>
        <v>2400380.0809999998</v>
      </c>
      <c r="R85" s="149">
        <f t="shared" si="17"/>
        <v>552872.57400000002</v>
      </c>
      <c r="S85" s="149">
        <f t="shared" si="17"/>
        <v>4293231.1440000003</v>
      </c>
      <c r="T85" s="149">
        <f t="shared" si="17"/>
        <v>1295314.4749999999</v>
      </c>
      <c r="U85" s="149">
        <f t="shared" si="17"/>
        <v>1543420.0410000002</v>
      </c>
      <c r="V85" s="149">
        <f t="shared" si="17"/>
        <v>1815385.0460000001</v>
      </c>
      <c r="W85" s="149">
        <f t="shared" si="17"/>
        <v>269690.75800000003</v>
      </c>
      <c r="X85" s="149">
        <f t="shared" si="17"/>
        <v>1114895.3740000001</v>
      </c>
      <c r="Y85" s="149">
        <f t="shared" si="17"/>
        <v>1424403.942</v>
      </c>
      <c r="Z85" s="149">
        <f t="shared" si="17"/>
        <v>1367773.7509999999</v>
      </c>
      <c r="AA85" s="149">
        <f t="shared" si="17"/>
        <v>7619800.0000000009</v>
      </c>
      <c r="AB85" s="149">
        <f t="shared" si="17"/>
        <v>1825800</v>
      </c>
      <c r="AC85" s="149">
        <f t="shared" si="17"/>
        <v>2157900</v>
      </c>
      <c r="AD85" s="149">
        <f t="shared" si="17"/>
        <v>14953000</v>
      </c>
      <c r="AE85" s="149">
        <f t="shared" si="17"/>
        <v>3039000</v>
      </c>
      <c r="AF85" s="149">
        <f t="shared" si="17"/>
        <v>15456000</v>
      </c>
      <c r="AG85" s="149">
        <f t="shared" si="17"/>
        <v>13188500</v>
      </c>
      <c r="AH85" s="149">
        <f t="shared" si="17"/>
        <v>5554800.0000000019</v>
      </c>
      <c r="AI85" s="149">
        <f t="shared" si="17"/>
        <v>1224200</v>
      </c>
      <c r="AJ85" s="149">
        <f t="shared" si="17"/>
        <v>392679.071</v>
      </c>
      <c r="AK85" s="149">
        <f t="shared" si="17"/>
        <v>3944400</v>
      </c>
      <c r="AL85" s="149">
        <f t="shared" si="17"/>
        <v>1376236.4340000001</v>
      </c>
      <c r="AM85" s="149">
        <f t="shared" si="17"/>
        <v>14183799.999999996</v>
      </c>
      <c r="AN85" s="149">
        <f t="shared" si="17"/>
        <v>1061700</v>
      </c>
      <c r="AO85" s="149">
        <f t="shared" si="17"/>
        <v>1331800</v>
      </c>
      <c r="AP85" s="149">
        <f t="shared" si="17"/>
        <v>6683600</v>
      </c>
      <c r="AQ85" s="149">
        <f t="shared" si="17"/>
        <v>3448099.9999999995</v>
      </c>
      <c r="AR85" s="149">
        <f t="shared" si="17"/>
        <v>14216300</v>
      </c>
      <c r="AS85" s="149">
        <f t="shared" si="17"/>
        <v>2438899.9999999995</v>
      </c>
      <c r="AT85" s="149">
        <f t="shared" si="17"/>
        <v>1733700</v>
      </c>
      <c r="AU85" s="149">
        <f t="shared" si="17"/>
        <v>6559993</v>
      </c>
      <c r="AV85" s="149">
        <f t="shared" si="17"/>
        <v>22237400</v>
      </c>
      <c r="AW85" s="149">
        <f t="shared" si="17"/>
        <v>7775800</v>
      </c>
      <c r="AX85" s="149">
        <f t="shared" si="17"/>
        <v>5275400</v>
      </c>
      <c r="AY85" s="149">
        <f t="shared" si="17"/>
        <v>1407999.9999999998</v>
      </c>
      <c r="AZ85" s="149">
        <f t="shared" si="17"/>
        <v>1267800</v>
      </c>
      <c r="BA85" s="149">
        <f t="shared" si="17"/>
        <v>855500</v>
      </c>
      <c r="BB85" s="149">
        <f t="shared" si="17"/>
        <v>1757300</v>
      </c>
      <c r="BC85" s="149">
        <f t="shared" si="17"/>
        <v>898200</v>
      </c>
      <c r="BD85" s="149">
        <f t="shared" si="17"/>
        <v>911699.99999999988</v>
      </c>
      <c r="BE85" s="149">
        <f t="shared" si="17"/>
        <v>2305200</v>
      </c>
      <c r="BF85" s="149">
        <f t="shared" si="17"/>
        <v>16301470.000000004</v>
      </c>
      <c r="BG85" s="149">
        <f t="shared" si="17"/>
        <v>12916400</v>
      </c>
      <c r="BH85" s="149">
        <f t="shared" si="17"/>
        <v>11490000</v>
      </c>
      <c r="BI85" s="149">
        <f t="shared" si="17"/>
        <v>1846100.0000000002</v>
      </c>
      <c r="BJ85" s="149">
        <f t="shared" si="17"/>
        <v>2914900</v>
      </c>
      <c r="BK85" s="149">
        <f t="shared" si="17"/>
        <v>1439000</v>
      </c>
      <c r="BL85" s="149">
        <f t="shared" si="17"/>
        <v>1339500</v>
      </c>
      <c r="BM85" s="149">
        <f t="shared" si="17"/>
        <v>436800</v>
      </c>
      <c r="BN85" s="149">
        <f t="shared" si="17"/>
        <v>2146100</v>
      </c>
      <c r="BO85" s="149">
        <f t="shared" si="17"/>
        <v>314713.00000000006</v>
      </c>
      <c r="BP85" s="149">
        <f t="shared" si="17"/>
        <v>0</v>
      </c>
      <c r="BQ85" s="55">
        <f t="shared" si="16"/>
        <v>277804901.949</v>
      </c>
      <c r="BR85" s="177"/>
      <c r="BS85" s="178"/>
      <c r="BT85" s="178"/>
      <c r="BU85" s="178"/>
      <c r="BV85" s="178"/>
      <c r="BW85" s="178"/>
      <c r="BX85" s="178"/>
      <c r="BY85" s="178"/>
      <c r="BZ85" s="178"/>
      <c r="CA85" s="178"/>
      <c r="CB85" s="178"/>
      <c r="CC85" s="178"/>
      <c r="CD85" s="179"/>
      <c r="CE85" s="178"/>
      <c r="CF85" s="178"/>
      <c r="CG85" s="180"/>
      <c r="CH85" s="180"/>
    </row>
    <row r="86" spans="1:90" customFormat="1" ht="15" x14ac:dyDescent="0.25">
      <c r="A86" s="189">
        <f t="shared" si="11"/>
        <v>4</v>
      </c>
      <c r="B86" s="190" t="s">
        <v>208</v>
      </c>
      <c r="C86" s="191" t="s">
        <v>227</v>
      </c>
      <c r="D86" s="192">
        <f t="shared" ref="D86:BO86" si="18">D77+D85</f>
        <v>20580200.08128199</v>
      </c>
      <c r="E86" s="192">
        <f t="shared" si="18"/>
        <v>2491600.0062657339</v>
      </c>
      <c r="F86" s="192">
        <f t="shared" si="18"/>
        <v>1783400.0070603362</v>
      </c>
      <c r="G86" s="192">
        <f t="shared" si="18"/>
        <v>3785830.0574405426</v>
      </c>
      <c r="H86" s="192">
        <f t="shared" si="18"/>
        <v>36214152.526921615</v>
      </c>
      <c r="I86" s="192">
        <f t="shared" si="18"/>
        <v>6443018.2707789093</v>
      </c>
      <c r="J86" s="192">
        <f t="shared" si="18"/>
        <v>4660093.0487006428</v>
      </c>
      <c r="K86" s="192">
        <f t="shared" si="18"/>
        <v>2716634.1026876695</v>
      </c>
      <c r="L86" s="192">
        <f t="shared" si="18"/>
        <v>3533949.4491008767</v>
      </c>
      <c r="M86" s="192">
        <f t="shared" si="18"/>
        <v>23460418.494536553</v>
      </c>
      <c r="N86" s="192">
        <f t="shared" si="18"/>
        <v>5903785.9424880827</v>
      </c>
      <c r="O86" s="192">
        <f t="shared" si="18"/>
        <v>5194283.5699610636</v>
      </c>
      <c r="P86" s="192">
        <f t="shared" si="18"/>
        <v>4809430.3241900746</v>
      </c>
      <c r="Q86" s="192">
        <f t="shared" si="18"/>
        <v>6703180.1162714716</v>
      </c>
      <c r="R86" s="192">
        <f t="shared" si="18"/>
        <v>2775372.5911528361</v>
      </c>
      <c r="S86" s="192">
        <f t="shared" si="18"/>
        <v>10576831.177153949</v>
      </c>
      <c r="T86" s="192">
        <f t="shared" si="18"/>
        <v>2865114.481137393</v>
      </c>
      <c r="U86" s="192">
        <f t="shared" si="18"/>
        <v>5516020.0615393333</v>
      </c>
      <c r="V86" s="192">
        <f t="shared" si="18"/>
        <v>4984785.0619427506</v>
      </c>
      <c r="W86" s="192">
        <f t="shared" si="18"/>
        <v>998890.76165594871</v>
      </c>
      <c r="X86" s="192">
        <f t="shared" si="18"/>
        <v>2971495.3829078656</v>
      </c>
      <c r="Y86" s="192">
        <f t="shared" si="18"/>
        <v>3836203.9545519007</v>
      </c>
      <c r="Z86" s="192">
        <f t="shared" si="18"/>
        <v>3340773.7612922573</v>
      </c>
      <c r="AA86" s="192">
        <f t="shared" si="18"/>
        <v>27835400.291529361</v>
      </c>
      <c r="AB86" s="192">
        <f t="shared" si="18"/>
        <v>2722600.0058933995</v>
      </c>
      <c r="AC86" s="192">
        <f t="shared" si="18"/>
        <v>4471200.0135089345</v>
      </c>
      <c r="AD86" s="192">
        <f t="shared" si="18"/>
        <v>42106900.151327983</v>
      </c>
      <c r="AE86" s="192">
        <f t="shared" si="18"/>
        <v>5540000.0128946267</v>
      </c>
      <c r="AF86" s="192">
        <f t="shared" si="18"/>
        <v>29131900.071609836</v>
      </c>
      <c r="AG86" s="192">
        <f t="shared" si="18"/>
        <v>25398200.067737669</v>
      </c>
      <c r="AH86" s="192">
        <f t="shared" si="18"/>
        <v>13036100.05523137</v>
      </c>
      <c r="AI86" s="192">
        <f t="shared" si="18"/>
        <v>2858400.0172977289</v>
      </c>
      <c r="AJ86" s="192">
        <f t="shared" si="18"/>
        <v>1709962.3660000016</v>
      </c>
      <c r="AK86" s="192">
        <f t="shared" si="18"/>
        <v>7811800.027692873</v>
      </c>
      <c r="AL86" s="192">
        <f t="shared" si="18"/>
        <v>1835771.9870000004</v>
      </c>
      <c r="AM86" s="192">
        <f t="shared" si="18"/>
        <v>24987400.062472254</v>
      </c>
      <c r="AN86" s="192">
        <f t="shared" si="18"/>
        <v>2646500.0081015928</v>
      </c>
      <c r="AO86" s="192">
        <f t="shared" si="18"/>
        <v>3067700.0071041598</v>
      </c>
      <c r="AP86" s="192">
        <f t="shared" si="18"/>
        <v>12051300.026736997</v>
      </c>
      <c r="AQ86" s="192">
        <f t="shared" si="18"/>
        <v>5748200.0108017875</v>
      </c>
      <c r="AR86" s="192">
        <f t="shared" si="18"/>
        <v>19188300.024885125</v>
      </c>
      <c r="AS86" s="192">
        <f t="shared" si="18"/>
        <v>5424800.0149451131</v>
      </c>
      <c r="AT86" s="192">
        <f t="shared" si="18"/>
        <v>2973500.0061492035</v>
      </c>
      <c r="AU86" s="192">
        <f t="shared" si="18"/>
        <v>9000493</v>
      </c>
      <c r="AV86" s="192">
        <f t="shared" si="18"/>
        <v>23222600</v>
      </c>
      <c r="AW86" s="192">
        <f t="shared" si="18"/>
        <v>11862900.024775755</v>
      </c>
      <c r="AX86" s="192">
        <f t="shared" si="18"/>
        <v>9868900.0232716836</v>
      </c>
      <c r="AY86" s="192">
        <f t="shared" si="18"/>
        <v>2032700.0032454873</v>
      </c>
      <c r="AZ86" s="192">
        <f t="shared" si="18"/>
        <v>4183500.0132943671</v>
      </c>
      <c r="BA86" s="192">
        <f t="shared" si="18"/>
        <v>1460100.0029344875</v>
      </c>
      <c r="BB86" s="192">
        <f t="shared" si="18"/>
        <v>2845400.0060902862</v>
      </c>
      <c r="BC86" s="192">
        <f t="shared" si="18"/>
        <v>1143900.001258486</v>
      </c>
      <c r="BD86" s="192">
        <f t="shared" si="18"/>
        <v>4311900.0109073259</v>
      </c>
      <c r="BE86" s="192">
        <f t="shared" si="18"/>
        <v>3446600.0064628273</v>
      </c>
      <c r="BF86" s="192">
        <f t="shared" si="18"/>
        <v>30861570.076370753</v>
      </c>
      <c r="BG86" s="192">
        <f t="shared" si="18"/>
        <v>16023100.015793389</v>
      </c>
      <c r="BH86" s="192">
        <f t="shared" si="18"/>
        <v>17954100.02115446</v>
      </c>
      <c r="BI86" s="192">
        <f t="shared" si="18"/>
        <v>2773800.0060145017</v>
      </c>
      <c r="BJ86" s="192">
        <f t="shared" si="18"/>
        <v>4608900.0037411069</v>
      </c>
      <c r="BK86" s="192">
        <f t="shared" si="18"/>
        <v>3129700.0088324808</v>
      </c>
      <c r="BL86" s="192">
        <f t="shared" si="18"/>
        <v>3451300.0091314483</v>
      </c>
      <c r="BM86" s="192">
        <f t="shared" si="18"/>
        <v>884800.00175359007</v>
      </c>
      <c r="BN86" s="192">
        <f t="shared" si="18"/>
        <v>3098000.0053070309</v>
      </c>
      <c r="BO86" s="192">
        <f t="shared" si="18"/>
        <v>497698.37594734807</v>
      </c>
      <c r="BP86" s="192">
        <f t="shared" ref="BP86" si="19">BP77+BP85</f>
        <v>0.2</v>
      </c>
      <c r="BQ86" s="55">
        <f t="shared" ref="BQ86" si="20">SUM(D86:BP86)</f>
        <v>563353360.27622676</v>
      </c>
      <c r="BR86" s="193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5"/>
      <c r="CE86" s="194"/>
      <c r="CF86" s="194"/>
      <c r="CG86" s="196"/>
      <c r="CH86" s="196"/>
    </row>
    <row r="87" spans="1:90" customFormat="1" ht="14.25" customHeight="1" x14ac:dyDescent="0.25">
      <c r="A87" s="197" t="s">
        <v>209</v>
      </c>
      <c r="B87" s="197"/>
      <c r="C87" s="198"/>
      <c r="D87" s="54">
        <f>D78+D80+D83-D85</f>
        <v>0</v>
      </c>
      <c r="E87" s="54">
        <f t="shared" ref="E87:BP87" si="21">E78+E80+E83-E85</f>
        <v>0</v>
      </c>
      <c r="F87" s="54">
        <f t="shared" si="21"/>
        <v>0</v>
      </c>
      <c r="G87" s="54">
        <f t="shared" si="21"/>
        <v>0</v>
      </c>
      <c r="H87" s="54">
        <f t="shared" si="21"/>
        <v>0</v>
      </c>
      <c r="I87" s="54">
        <f t="shared" si="21"/>
        <v>0</v>
      </c>
      <c r="J87" s="54">
        <f t="shared" si="21"/>
        <v>0</v>
      </c>
      <c r="K87" s="54">
        <f t="shared" si="21"/>
        <v>0</v>
      </c>
      <c r="L87" s="54">
        <f t="shared" si="21"/>
        <v>0</v>
      </c>
      <c r="M87" s="54">
        <f t="shared" si="21"/>
        <v>0</v>
      </c>
      <c r="N87" s="54">
        <f t="shared" si="21"/>
        <v>0</v>
      </c>
      <c r="O87" s="54">
        <f t="shared" si="21"/>
        <v>0</v>
      </c>
      <c r="P87" s="54">
        <f t="shared" si="21"/>
        <v>0</v>
      </c>
      <c r="Q87" s="54">
        <f t="shared" si="21"/>
        <v>0</v>
      </c>
      <c r="R87" s="54">
        <f t="shared" si="21"/>
        <v>0</v>
      </c>
      <c r="S87" s="54">
        <f t="shared" si="21"/>
        <v>0</v>
      </c>
      <c r="T87" s="54">
        <f t="shared" si="21"/>
        <v>0</v>
      </c>
      <c r="U87" s="54">
        <f t="shared" si="21"/>
        <v>0</v>
      </c>
      <c r="V87" s="54">
        <f t="shared" si="21"/>
        <v>0</v>
      </c>
      <c r="W87" s="54">
        <f t="shared" si="21"/>
        <v>0</v>
      </c>
      <c r="X87" s="54">
        <f t="shared" si="21"/>
        <v>0</v>
      </c>
      <c r="Y87" s="54">
        <f t="shared" si="21"/>
        <v>0</v>
      </c>
      <c r="Z87" s="54">
        <f t="shared" si="21"/>
        <v>0</v>
      </c>
      <c r="AA87" s="54">
        <f t="shared" si="21"/>
        <v>0</v>
      </c>
      <c r="AB87" s="54">
        <f t="shared" si="21"/>
        <v>0</v>
      </c>
      <c r="AC87" s="54">
        <f t="shared" si="21"/>
        <v>0</v>
      </c>
      <c r="AD87" s="54">
        <f t="shared" si="21"/>
        <v>0</v>
      </c>
      <c r="AE87" s="54">
        <f t="shared" si="21"/>
        <v>0</v>
      </c>
      <c r="AF87" s="54">
        <f t="shared" si="21"/>
        <v>0</v>
      </c>
      <c r="AG87" s="54">
        <f t="shared" si="21"/>
        <v>0</v>
      </c>
      <c r="AH87" s="54">
        <f t="shared" si="21"/>
        <v>0</v>
      </c>
      <c r="AI87" s="54">
        <f t="shared" si="21"/>
        <v>0</v>
      </c>
      <c r="AJ87" s="54">
        <f t="shared" si="21"/>
        <v>0</v>
      </c>
      <c r="AK87" s="54">
        <f t="shared" si="21"/>
        <v>0</v>
      </c>
      <c r="AL87" s="54">
        <f t="shared" si="21"/>
        <v>0</v>
      </c>
      <c r="AM87" s="54">
        <f t="shared" si="21"/>
        <v>0</v>
      </c>
      <c r="AN87" s="54">
        <f t="shared" si="21"/>
        <v>0</v>
      </c>
      <c r="AO87" s="54">
        <f t="shared" si="21"/>
        <v>0</v>
      </c>
      <c r="AP87" s="54">
        <f t="shared" si="21"/>
        <v>0</v>
      </c>
      <c r="AQ87" s="54">
        <f t="shared" si="21"/>
        <v>0</v>
      </c>
      <c r="AR87" s="54">
        <f t="shared" si="21"/>
        <v>0</v>
      </c>
      <c r="AS87" s="54">
        <f t="shared" si="21"/>
        <v>0</v>
      </c>
      <c r="AT87" s="54">
        <f t="shared" si="21"/>
        <v>0</v>
      </c>
      <c r="AU87" s="54">
        <f t="shared" si="21"/>
        <v>0</v>
      </c>
      <c r="AV87" s="54">
        <f t="shared" si="21"/>
        <v>0</v>
      </c>
      <c r="AW87" s="54">
        <f t="shared" si="21"/>
        <v>0</v>
      </c>
      <c r="AX87" s="54">
        <f t="shared" si="21"/>
        <v>0</v>
      </c>
      <c r="AY87" s="54">
        <f t="shared" si="21"/>
        <v>0</v>
      </c>
      <c r="AZ87" s="54">
        <f t="shared" si="21"/>
        <v>0</v>
      </c>
      <c r="BA87" s="54">
        <f t="shared" si="21"/>
        <v>0</v>
      </c>
      <c r="BB87" s="54">
        <f t="shared" si="21"/>
        <v>0</v>
      </c>
      <c r="BC87" s="54">
        <f t="shared" si="21"/>
        <v>0</v>
      </c>
      <c r="BD87" s="54">
        <f t="shared" si="21"/>
        <v>0</v>
      </c>
      <c r="BE87" s="54">
        <f t="shared" si="21"/>
        <v>0</v>
      </c>
      <c r="BF87" s="54">
        <f t="shared" si="21"/>
        <v>0</v>
      </c>
      <c r="BG87" s="54">
        <f t="shared" si="21"/>
        <v>0</v>
      </c>
      <c r="BH87" s="54">
        <f t="shared" si="21"/>
        <v>0</v>
      </c>
      <c r="BI87" s="54">
        <f t="shared" si="21"/>
        <v>0</v>
      </c>
      <c r="BJ87" s="54">
        <f t="shared" si="21"/>
        <v>0</v>
      </c>
      <c r="BK87" s="54">
        <f t="shared" si="21"/>
        <v>0</v>
      </c>
      <c r="BL87" s="54">
        <f t="shared" si="21"/>
        <v>0</v>
      </c>
      <c r="BM87" s="54">
        <f t="shared" si="21"/>
        <v>0</v>
      </c>
      <c r="BN87" s="54">
        <f t="shared" si="21"/>
        <v>0</v>
      </c>
      <c r="BO87" s="54">
        <f t="shared" si="21"/>
        <v>0</v>
      </c>
      <c r="BP87" s="54">
        <f t="shared" si="21"/>
        <v>0</v>
      </c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199"/>
      <c r="CH87" s="199"/>
    </row>
    <row r="88" spans="1:90" customFormat="1" ht="15" x14ac:dyDescent="0.25">
      <c r="A88" s="200"/>
      <c r="B88" s="18"/>
      <c r="C88" s="152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2"/>
      <c r="BR88" s="203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5"/>
      <c r="CF88" s="204"/>
      <c r="CG88" s="91"/>
      <c r="CH88" s="91"/>
    </row>
    <row r="89" spans="1:90" customFormat="1" ht="15" x14ac:dyDescent="0.25">
      <c r="A89" s="206"/>
      <c r="B89" s="207"/>
      <c r="C89" s="146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9"/>
      <c r="BR89" s="210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2"/>
      <c r="CF89" s="211"/>
      <c r="CG89" s="94"/>
      <c r="CH89" s="94"/>
    </row>
    <row r="90" spans="1:90" customFormat="1" ht="15.75" thickBot="1" x14ac:dyDescent="0.3">
      <c r="A90" s="213">
        <f>A89+1</f>
        <v>1</v>
      </c>
      <c r="B90" s="214" t="s">
        <v>210</v>
      </c>
      <c r="C90" s="215" t="s">
        <v>211</v>
      </c>
      <c r="D90" s="216">
        <v>149480</v>
      </c>
      <c r="E90" s="216">
        <v>10450</v>
      </c>
      <c r="F90" s="216">
        <v>4420</v>
      </c>
      <c r="G90" s="216">
        <v>8200</v>
      </c>
      <c r="H90" s="216">
        <v>58660</v>
      </c>
      <c r="I90" s="216">
        <v>33070</v>
      </c>
      <c r="J90" s="216">
        <v>17440</v>
      </c>
      <c r="K90" s="216">
        <v>5300</v>
      </c>
      <c r="L90" s="216">
        <v>4950</v>
      </c>
      <c r="M90" s="216">
        <v>3180</v>
      </c>
      <c r="N90" s="216">
        <v>4840</v>
      </c>
      <c r="O90" s="216">
        <v>4270</v>
      </c>
      <c r="P90" s="216">
        <v>10650</v>
      </c>
      <c r="Q90" s="216">
        <v>15260</v>
      </c>
      <c r="R90" s="216">
        <v>5050</v>
      </c>
      <c r="S90" s="216">
        <v>26200</v>
      </c>
      <c r="T90" s="216">
        <v>3120</v>
      </c>
      <c r="U90" s="216">
        <v>9230</v>
      </c>
      <c r="V90" s="216">
        <v>10630</v>
      </c>
      <c r="W90" s="216">
        <v>4510</v>
      </c>
      <c r="X90" s="216">
        <v>17710</v>
      </c>
      <c r="Y90" s="216">
        <v>20880</v>
      </c>
      <c r="Z90" s="216">
        <v>7560</v>
      </c>
      <c r="AA90" s="216">
        <v>14720</v>
      </c>
      <c r="AB90" s="216">
        <v>16050</v>
      </c>
      <c r="AC90" s="216">
        <v>11990</v>
      </c>
      <c r="AD90" s="216">
        <v>108390</v>
      </c>
      <c r="AE90" s="216">
        <v>27390</v>
      </c>
      <c r="AF90" s="216">
        <v>38810</v>
      </c>
      <c r="AG90" s="216">
        <v>147410</v>
      </c>
      <c r="AH90" s="216">
        <v>45510</v>
      </c>
      <c r="AI90" s="216">
        <v>18190</v>
      </c>
      <c r="AJ90" s="216">
        <v>800</v>
      </c>
      <c r="AK90" s="216">
        <v>22290</v>
      </c>
      <c r="AL90" s="216">
        <v>11690</v>
      </c>
      <c r="AM90" s="216">
        <v>94150</v>
      </c>
      <c r="AN90" s="216">
        <v>5860</v>
      </c>
      <c r="AO90" s="216">
        <v>6350</v>
      </c>
      <c r="AP90" s="216">
        <v>7330</v>
      </c>
      <c r="AQ90" s="216">
        <v>16980</v>
      </c>
      <c r="AR90" s="216">
        <v>27870</v>
      </c>
      <c r="AS90" s="216">
        <v>9570</v>
      </c>
      <c r="AT90" s="216">
        <v>2360</v>
      </c>
      <c r="AU90" s="216">
        <v>4380</v>
      </c>
      <c r="AV90" s="216">
        <v>0</v>
      </c>
      <c r="AW90" s="216">
        <v>26380</v>
      </c>
      <c r="AX90" s="216">
        <v>15800</v>
      </c>
      <c r="AY90" s="216">
        <v>4290</v>
      </c>
      <c r="AZ90" s="216">
        <v>6490</v>
      </c>
      <c r="BA90" s="216">
        <v>9950</v>
      </c>
      <c r="BB90" s="216">
        <v>2060</v>
      </c>
      <c r="BC90" s="216">
        <v>1930</v>
      </c>
      <c r="BD90" s="216">
        <v>1450</v>
      </c>
      <c r="BE90" s="216">
        <v>24110</v>
      </c>
      <c r="BF90" s="216">
        <v>97720</v>
      </c>
      <c r="BG90" s="216">
        <v>101090</v>
      </c>
      <c r="BH90" s="216">
        <v>79720</v>
      </c>
      <c r="BI90" s="216">
        <v>22350</v>
      </c>
      <c r="BJ90" s="216">
        <v>18430</v>
      </c>
      <c r="BK90" s="216">
        <v>7010</v>
      </c>
      <c r="BL90" s="216">
        <v>13430</v>
      </c>
      <c r="BM90" s="216">
        <v>3620</v>
      </c>
      <c r="BN90" s="216">
        <v>20530</v>
      </c>
      <c r="BO90" s="216">
        <v>2600</v>
      </c>
      <c r="BP90" s="216">
        <v>0</v>
      </c>
      <c r="BQ90" s="55">
        <f t="shared" ref="BQ90" si="22">SUM(D90:BP90)</f>
        <v>1532110</v>
      </c>
      <c r="BR90" s="217"/>
      <c r="BS90" s="218"/>
      <c r="BT90" s="218"/>
      <c r="BU90" s="218"/>
      <c r="BV90" s="218"/>
      <c r="BW90" s="218"/>
      <c r="BX90" s="218">
        <v>0</v>
      </c>
      <c r="BY90" s="218"/>
      <c r="BZ90" s="218"/>
      <c r="CA90" s="218"/>
      <c r="CB90" s="218"/>
      <c r="CC90" s="218"/>
      <c r="CD90" s="218"/>
      <c r="CE90" s="219"/>
      <c r="CF90" s="218"/>
      <c r="CG90" s="95"/>
      <c r="CH90" s="95"/>
    </row>
    <row r="91" spans="1:90" s="4" customFormat="1" ht="12" customHeight="1" x14ac:dyDescent="0.2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</row>
    <row r="92" spans="1:90" s="4" customFormat="1" ht="12" customHeight="1" x14ac:dyDescent="0.2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</row>
    <row r="93" spans="1:90" s="4" customFormat="1" ht="12" customHeight="1" x14ac:dyDescent="0.2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220"/>
      <c r="BS93" s="220"/>
      <c r="BT93" s="220"/>
      <c r="BU93" s="220"/>
      <c r="BV93" s="220"/>
      <c r="BW93" s="220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</row>
    <row r="94" spans="1:90" s="4" customFormat="1" ht="12" customHeight="1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220"/>
      <c r="BS94" s="220"/>
      <c r="BT94" s="220"/>
      <c r="BU94" s="220"/>
      <c r="BV94" s="220"/>
      <c r="BW94" s="220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</row>
    <row r="95" spans="1:90" s="4" customFormat="1" ht="12" customHeight="1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220"/>
      <c r="BP95" s="220"/>
      <c r="BQ95" s="220"/>
      <c r="BR95" s="220"/>
      <c r="BS95" s="220"/>
      <c r="BT95" s="220"/>
      <c r="BU95" s="220"/>
      <c r="BV95" s="220"/>
      <c r="BW95" s="220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</row>
    <row r="96" spans="1:90" s="4" customFormat="1" ht="12" customHeight="1" x14ac:dyDescent="0.25"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1:69" s="4" customFormat="1" ht="12" customHeight="1" x14ac:dyDescent="0.25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</row>
    <row r="120" s="4" customFormat="1" ht="12" customHeight="1" x14ac:dyDescent="0.25"/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04"/>
  <sheetViews>
    <sheetView zoomScaleNormal="100" workbookViewId="0">
      <pane xSplit="3" ySplit="7" topLeftCell="D80" activePane="bottomRight" state="frozen"/>
      <selection pane="topRight" activeCell="D1" sqref="D1"/>
      <selection pane="bottomLeft" activeCell="A8" sqref="A8"/>
      <selection pane="bottomRight" activeCell="D90" sqref="D90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5" width="12" style="4" customWidth="1"/>
    <col min="86" max="86" width="11.7109375" style="4" bestFit="1" customWidth="1"/>
    <col min="87" max="256" width="9.140625" style="4"/>
    <col min="257" max="257" width="4.2851562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28515625" style="4" customWidth="1"/>
    <col min="292" max="294" width="11.28515625" style="4" customWidth="1"/>
    <col min="295" max="295" width="12.425781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8554687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710937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341" width="10.7109375" style="4" customWidth="1"/>
    <col min="342" max="512" width="9.140625" style="4"/>
    <col min="513" max="513" width="4.2851562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28515625" style="4" customWidth="1"/>
    <col min="548" max="550" width="11.28515625" style="4" customWidth="1"/>
    <col min="551" max="551" width="12.425781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8554687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710937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597" width="10.7109375" style="4" customWidth="1"/>
    <col min="598" max="768" width="9.140625" style="4"/>
    <col min="769" max="769" width="4.2851562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28515625" style="4" customWidth="1"/>
    <col min="804" max="806" width="11.28515625" style="4" customWidth="1"/>
    <col min="807" max="807" width="12.425781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8554687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710937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853" width="10.7109375" style="4" customWidth="1"/>
    <col min="854" max="1024" width="9.140625" style="4"/>
    <col min="1025" max="1025" width="4.2851562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28515625" style="4" customWidth="1"/>
    <col min="1060" max="1062" width="11.28515625" style="4" customWidth="1"/>
    <col min="1063" max="1063" width="12.425781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8554687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710937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109" width="10.7109375" style="4" customWidth="1"/>
    <col min="1110" max="1280" width="9.140625" style="4"/>
    <col min="1281" max="1281" width="4.2851562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28515625" style="4" customWidth="1"/>
    <col min="1316" max="1318" width="11.28515625" style="4" customWidth="1"/>
    <col min="1319" max="1319" width="12.425781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8554687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710937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365" width="10.7109375" style="4" customWidth="1"/>
    <col min="1366" max="1536" width="9.140625" style="4"/>
    <col min="1537" max="1537" width="4.2851562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28515625" style="4" customWidth="1"/>
    <col min="1572" max="1574" width="11.28515625" style="4" customWidth="1"/>
    <col min="1575" max="1575" width="12.425781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8554687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710937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621" width="10.7109375" style="4" customWidth="1"/>
    <col min="1622" max="1792" width="9.140625" style="4"/>
    <col min="1793" max="1793" width="4.2851562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28515625" style="4" customWidth="1"/>
    <col min="1828" max="1830" width="11.28515625" style="4" customWidth="1"/>
    <col min="1831" max="1831" width="12.425781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8554687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710937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1877" width="10.7109375" style="4" customWidth="1"/>
    <col min="1878" max="2048" width="9.140625" style="4"/>
    <col min="2049" max="2049" width="4.2851562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28515625" style="4" customWidth="1"/>
    <col min="2084" max="2086" width="11.28515625" style="4" customWidth="1"/>
    <col min="2087" max="2087" width="12.425781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8554687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710937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133" width="10.7109375" style="4" customWidth="1"/>
    <col min="2134" max="2304" width="9.140625" style="4"/>
    <col min="2305" max="2305" width="4.2851562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28515625" style="4" customWidth="1"/>
    <col min="2340" max="2342" width="11.28515625" style="4" customWidth="1"/>
    <col min="2343" max="2343" width="12.425781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8554687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710937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389" width="10.7109375" style="4" customWidth="1"/>
    <col min="2390" max="2560" width="9.140625" style="4"/>
    <col min="2561" max="2561" width="4.2851562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28515625" style="4" customWidth="1"/>
    <col min="2596" max="2598" width="11.28515625" style="4" customWidth="1"/>
    <col min="2599" max="2599" width="12.425781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8554687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710937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645" width="10.7109375" style="4" customWidth="1"/>
    <col min="2646" max="2816" width="9.140625" style="4"/>
    <col min="2817" max="2817" width="4.2851562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28515625" style="4" customWidth="1"/>
    <col min="2852" max="2854" width="11.28515625" style="4" customWidth="1"/>
    <col min="2855" max="2855" width="12.425781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8554687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710937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2901" width="10.7109375" style="4" customWidth="1"/>
    <col min="2902" max="3072" width="9.140625" style="4"/>
    <col min="3073" max="3073" width="4.2851562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28515625" style="4" customWidth="1"/>
    <col min="3108" max="3110" width="11.28515625" style="4" customWidth="1"/>
    <col min="3111" max="3111" width="12.425781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8554687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710937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157" width="10.7109375" style="4" customWidth="1"/>
    <col min="3158" max="3328" width="9.140625" style="4"/>
    <col min="3329" max="3329" width="4.2851562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28515625" style="4" customWidth="1"/>
    <col min="3364" max="3366" width="11.28515625" style="4" customWidth="1"/>
    <col min="3367" max="3367" width="12.425781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8554687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710937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413" width="10.7109375" style="4" customWidth="1"/>
    <col min="3414" max="3584" width="9.140625" style="4"/>
    <col min="3585" max="3585" width="4.2851562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28515625" style="4" customWidth="1"/>
    <col min="3620" max="3622" width="11.28515625" style="4" customWidth="1"/>
    <col min="3623" max="3623" width="12.425781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8554687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710937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669" width="10.7109375" style="4" customWidth="1"/>
    <col min="3670" max="3840" width="9.140625" style="4"/>
    <col min="3841" max="3841" width="4.2851562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28515625" style="4" customWidth="1"/>
    <col min="3876" max="3878" width="11.28515625" style="4" customWidth="1"/>
    <col min="3879" max="3879" width="12.425781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8554687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710937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3925" width="10.7109375" style="4" customWidth="1"/>
    <col min="3926" max="4096" width="9.140625" style="4"/>
    <col min="4097" max="4097" width="4.2851562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28515625" style="4" customWidth="1"/>
    <col min="4132" max="4134" width="11.28515625" style="4" customWidth="1"/>
    <col min="4135" max="4135" width="12.425781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8554687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710937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181" width="10.7109375" style="4" customWidth="1"/>
    <col min="4182" max="4352" width="9.140625" style="4"/>
    <col min="4353" max="4353" width="4.2851562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28515625" style="4" customWidth="1"/>
    <col min="4388" max="4390" width="11.28515625" style="4" customWidth="1"/>
    <col min="4391" max="4391" width="12.425781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8554687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710937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437" width="10.7109375" style="4" customWidth="1"/>
    <col min="4438" max="4608" width="9.140625" style="4"/>
    <col min="4609" max="4609" width="4.2851562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28515625" style="4" customWidth="1"/>
    <col min="4644" max="4646" width="11.28515625" style="4" customWidth="1"/>
    <col min="4647" max="4647" width="12.425781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8554687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710937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693" width="10.7109375" style="4" customWidth="1"/>
    <col min="4694" max="4864" width="9.140625" style="4"/>
    <col min="4865" max="4865" width="4.2851562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28515625" style="4" customWidth="1"/>
    <col min="4900" max="4902" width="11.28515625" style="4" customWidth="1"/>
    <col min="4903" max="4903" width="12.425781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8554687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710937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4949" width="10.7109375" style="4" customWidth="1"/>
    <col min="4950" max="5120" width="9.140625" style="4"/>
    <col min="5121" max="5121" width="4.2851562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28515625" style="4" customWidth="1"/>
    <col min="5156" max="5158" width="11.28515625" style="4" customWidth="1"/>
    <col min="5159" max="5159" width="12.425781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8554687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710937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205" width="10.7109375" style="4" customWidth="1"/>
    <col min="5206" max="5376" width="9.140625" style="4"/>
    <col min="5377" max="5377" width="4.2851562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28515625" style="4" customWidth="1"/>
    <col min="5412" max="5414" width="11.28515625" style="4" customWidth="1"/>
    <col min="5415" max="5415" width="12.425781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8554687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710937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461" width="10.7109375" style="4" customWidth="1"/>
    <col min="5462" max="5632" width="9.140625" style="4"/>
    <col min="5633" max="5633" width="4.2851562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28515625" style="4" customWidth="1"/>
    <col min="5668" max="5670" width="11.28515625" style="4" customWidth="1"/>
    <col min="5671" max="5671" width="12.425781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8554687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710937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717" width="10.7109375" style="4" customWidth="1"/>
    <col min="5718" max="5888" width="9.140625" style="4"/>
    <col min="5889" max="5889" width="4.2851562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28515625" style="4" customWidth="1"/>
    <col min="5924" max="5926" width="11.28515625" style="4" customWidth="1"/>
    <col min="5927" max="5927" width="12.425781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8554687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710937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5973" width="10.7109375" style="4" customWidth="1"/>
    <col min="5974" max="6144" width="9.140625" style="4"/>
    <col min="6145" max="6145" width="4.2851562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28515625" style="4" customWidth="1"/>
    <col min="6180" max="6182" width="11.28515625" style="4" customWidth="1"/>
    <col min="6183" max="6183" width="12.425781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8554687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710937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229" width="10.7109375" style="4" customWidth="1"/>
    <col min="6230" max="6400" width="9.140625" style="4"/>
    <col min="6401" max="6401" width="4.2851562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28515625" style="4" customWidth="1"/>
    <col min="6436" max="6438" width="11.28515625" style="4" customWidth="1"/>
    <col min="6439" max="6439" width="12.425781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8554687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710937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485" width="10.7109375" style="4" customWidth="1"/>
    <col min="6486" max="6656" width="9.140625" style="4"/>
    <col min="6657" max="6657" width="4.2851562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28515625" style="4" customWidth="1"/>
    <col min="6692" max="6694" width="11.28515625" style="4" customWidth="1"/>
    <col min="6695" max="6695" width="12.425781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8554687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710937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741" width="10.7109375" style="4" customWidth="1"/>
    <col min="6742" max="6912" width="9.140625" style="4"/>
    <col min="6913" max="6913" width="4.2851562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28515625" style="4" customWidth="1"/>
    <col min="6948" max="6950" width="11.28515625" style="4" customWidth="1"/>
    <col min="6951" max="6951" width="12.425781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8554687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710937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6997" width="10.7109375" style="4" customWidth="1"/>
    <col min="6998" max="7168" width="9.140625" style="4"/>
    <col min="7169" max="7169" width="4.2851562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28515625" style="4" customWidth="1"/>
    <col min="7204" max="7206" width="11.28515625" style="4" customWidth="1"/>
    <col min="7207" max="7207" width="12.425781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8554687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710937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253" width="10.7109375" style="4" customWidth="1"/>
    <col min="7254" max="7424" width="9.140625" style="4"/>
    <col min="7425" max="7425" width="4.2851562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28515625" style="4" customWidth="1"/>
    <col min="7460" max="7462" width="11.28515625" style="4" customWidth="1"/>
    <col min="7463" max="7463" width="12.425781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8554687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710937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509" width="10.7109375" style="4" customWidth="1"/>
    <col min="7510" max="7680" width="9.140625" style="4"/>
    <col min="7681" max="7681" width="4.2851562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28515625" style="4" customWidth="1"/>
    <col min="7716" max="7718" width="11.28515625" style="4" customWidth="1"/>
    <col min="7719" max="7719" width="12.425781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8554687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710937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765" width="10.7109375" style="4" customWidth="1"/>
    <col min="7766" max="7936" width="9.140625" style="4"/>
    <col min="7937" max="7937" width="4.2851562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28515625" style="4" customWidth="1"/>
    <col min="7972" max="7974" width="11.28515625" style="4" customWidth="1"/>
    <col min="7975" max="7975" width="12.425781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8554687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710937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021" width="10.7109375" style="4" customWidth="1"/>
    <col min="8022" max="8192" width="9.140625" style="4"/>
    <col min="8193" max="8193" width="4.2851562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28515625" style="4" customWidth="1"/>
    <col min="8228" max="8230" width="11.28515625" style="4" customWidth="1"/>
    <col min="8231" max="8231" width="12.425781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8554687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710937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277" width="10.7109375" style="4" customWidth="1"/>
    <col min="8278" max="8448" width="9.140625" style="4"/>
    <col min="8449" max="8449" width="4.2851562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28515625" style="4" customWidth="1"/>
    <col min="8484" max="8486" width="11.28515625" style="4" customWidth="1"/>
    <col min="8487" max="8487" width="12.425781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8554687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710937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533" width="10.7109375" style="4" customWidth="1"/>
    <col min="8534" max="8704" width="9.140625" style="4"/>
    <col min="8705" max="8705" width="4.2851562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28515625" style="4" customWidth="1"/>
    <col min="8740" max="8742" width="11.28515625" style="4" customWidth="1"/>
    <col min="8743" max="8743" width="12.425781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8554687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710937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789" width="10.7109375" style="4" customWidth="1"/>
    <col min="8790" max="8960" width="9.140625" style="4"/>
    <col min="8961" max="8961" width="4.2851562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28515625" style="4" customWidth="1"/>
    <col min="8996" max="8998" width="11.28515625" style="4" customWidth="1"/>
    <col min="8999" max="8999" width="12.425781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8554687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710937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045" width="10.7109375" style="4" customWidth="1"/>
    <col min="9046" max="9216" width="9.140625" style="4"/>
    <col min="9217" max="9217" width="4.2851562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28515625" style="4" customWidth="1"/>
    <col min="9252" max="9254" width="11.28515625" style="4" customWidth="1"/>
    <col min="9255" max="9255" width="12.425781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8554687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710937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301" width="10.7109375" style="4" customWidth="1"/>
    <col min="9302" max="9472" width="9.140625" style="4"/>
    <col min="9473" max="9473" width="4.2851562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28515625" style="4" customWidth="1"/>
    <col min="9508" max="9510" width="11.28515625" style="4" customWidth="1"/>
    <col min="9511" max="9511" width="12.425781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8554687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710937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557" width="10.7109375" style="4" customWidth="1"/>
    <col min="9558" max="9728" width="9.140625" style="4"/>
    <col min="9729" max="9729" width="4.2851562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28515625" style="4" customWidth="1"/>
    <col min="9764" max="9766" width="11.28515625" style="4" customWidth="1"/>
    <col min="9767" max="9767" width="12.425781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8554687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710937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813" width="10.7109375" style="4" customWidth="1"/>
    <col min="9814" max="9984" width="9.140625" style="4"/>
    <col min="9985" max="9985" width="4.2851562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28515625" style="4" customWidth="1"/>
    <col min="10020" max="10022" width="11.28515625" style="4" customWidth="1"/>
    <col min="10023" max="10023" width="12.425781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8554687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710937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069" width="10.7109375" style="4" customWidth="1"/>
    <col min="10070" max="10240" width="9.140625" style="4"/>
    <col min="10241" max="10241" width="4.2851562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28515625" style="4" customWidth="1"/>
    <col min="10276" max="10278" width="11.28515625" style="4" customWidth="1"/>
    <col min="10279" max="10279" width="12.425781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8554687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710937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325" width="10.7109375" style="4" customWidth="1"/>
    <col min="10326" max="10496" width="9.140625" style="4"/>
    <col min="10497" max="10497" width="4.2851562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28515625" style="4" customWidth="1"/>
    <col min="10532" max="10534" width="11.28515625" style="4" customWidth="1"/>
    <col min="10535" max="10535" width="12.425781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8554687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710937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581" width="10.7109375" style="4" customWidth="1"/>
    <col min="10582" max="10752" width="9.140625" style="4"/>
    <col min="10753" max="10753" width="4.2851562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28515625" style="4" customWidth="1"/>
    <col min="10788" max="10790" width="11.28515625" style="4" customWidth="1"/>
    <col min="10791" max="10791" width="12.425781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8554687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710937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0837" width="10.7109375" style="4" customWidth="1"/>
    <col min="10838" max="11008" width="9.140625" style="4"/>
    <col min="11009" max="11009" width="4.2851562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28515625" style="4" customWidth="1"/>
    <col min="11044" max="11046" width="11.28515625" style="4" customWidth="1"/>
    <col min="11047" max="11047" width="12.425781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8554687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710937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093" width="10.7109375" style="4" customWidth="1"/>
    <col min="11094" max="11264" width="9.140625" style="4"/>
    <col min="11265" max="11265" width="4.2851562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28515625" style="4" customWidth="1"/>
    <col min="11300" max="11302" width="11.28515625" style="4" customWidth="1"/>
    <col min="11303" max="11303" width="12.425781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8554687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710937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349" width="10.7109375" style="4" customWidth="1"/>
    <col min="11350" max="11520" width="9.140625" style="4"/>
    <col min="11521" max="11521" width="4.2851562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28515625" style="4" customWidth="1"/>
    <col min="11556" max="11558" width="11.28515625" style="4" customWidth="1"/>
    <col min="11559" max="11559" width="12.425781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8554687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710937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605" width="10.7109375" style="4" customWidth="1"/>
    <col min="11606" max="11776" width="9.140625" style="4"/>
    <col min="11777" max="11777" width="4.2851562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28515625" style="4" customWidth="1"/>
    <col min="11812" max="11814" width="11.28515625" style="4" customWidth="1"/>
    <col min="11815" max="11815" width="12.425781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8554687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710937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1861" width="10.7109375" style="4" customWidth="1"/>
    <col min="11862" max="12032" width="9.140625" style="4"/>
    <col min="12033" max="12033" width="4.2851562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28515625" style="4" customWidth="1"/>
    <col min="12068" max="12070" width="11.28515625" style="4" customWidth="1"/>
    <col min="12071" max="12071" width="12.425781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8554687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710937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117" width="10.7109375" style="4" customWidth="1"/>
    <col min="12118" max="12288" width="9.140625" style="4"/>
    <col min="12289" max="12289" width="4.2851562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28515625" style="4" customWidth="1"/>
    <col min="12324" max="12326" width="11.28515625" style="4" customWidth="1"/>
    <col min="12327" max="12327" width="12.425781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8554687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710937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373" width="10.7109375" style="4" customWidth="1"/>
    <col min="12374" max="12544" width="9.140625" style="4"/>
    <col min="12545" max="12545" width="4.2851562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28515625" style="4" customWidth="1"/>
    <col min="12580" max="12582" width="11.28515625" style="4" customWidth="1"/>
    <col min="12583" max="12583" width="12.425781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8554687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710937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629" width="10.7109375" style="4" customWidth="1"/>
    <col min="12630" max="12800" width="9.140625" style="4"/>
    <col min="12801" max="12801" width="4.2851562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28515625" style="4" customWidth="1"/>
    <col min="12836" max="12838" width="11.28515625" style="4" customWidth="1"/>
    <col min="12839" max="12839" width="12.425781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8554687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710937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2885" width="10.7109375" style="4" customWidth="1"/>
    <col min="12886" max="13056" width="9.140625" style="4"/>
    <col min="13057" max="13057" width="4.2851562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28515625" style="4" customWidth="1"/>
    <col min="13092" max="13094" width="11.28515625" style="4" customWidth="1"/>
    <col min="13095" max="13095" width="12.425781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8554687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710937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141" width="10.7109375" style="4" customWidth="1"/>
    <col min="13142" max="13312" width="9.140625" style="4"/>
    <col min="13313" max="13313" width="4.2851562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28515625" style="4" customWidth="1"/>
    <col min="13348" max="13350" width="11.28515625" style="4" customWidth="1"/>
    <col min="13351" max="13351" width="12.425781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8554687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710937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397" width="10.7109375" style="4" customWidth="1"/>
    <col min="13398" max="13568" width="9.140625" style="4"/>
    <col min="13569" max="13569" width="4.2851562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28515625" style="4" customWidth="1"/>
    <col min="13604" max="13606" width="11.28515625" style="4" customWidth="1"/>
    <col min="13607" max="13607" width="12.425781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8554687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710937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653" width="10.7109375" style="4" customWidth="1"/>
    <col min="13654" max="13824" width="9.140625" style="4"/>
    <col min="13825" max="13825" width="4.2851562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28515625" style="4" customWidth="1"/>
    <col min="13860" max="13862" width="11.28515625" style="4" customWidth="1"/>
    <col min="13863" max="13863" width="12.425781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8554687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710937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3909" width="10.7109375" style="4" customWidth="1"/>
    <col min="13910" max="14080" width="9.140625" style="4"/>
    <col min="14081" max="14081" width="4.2851562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28515625" style="4" customWidth="1"/>
    <col min="14116" max="14118" width="11.28515625" style="4" customWidth="1"/>
    <col min="14119" max="14119" width="12.425781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8554687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710937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165" width="10.7109375" style="4" customWidth="1"/>
    <col min="14166" max="14336" width="9.140625" style="4"/>
    <col min="14337" max="14337" width="4.2851562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28515625" style="4" customWidth="1"/>
    <col min="14372" max="14374" width="11.28515625" style="4" customWidth="1"/>
    <col min="14375" max="14375" width="12.425781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8554687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710937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421" width="10.7109375" style="4" customWidth="1"/>
    <col min="14422" max="14592" width="9.140625" style="4"/>
    <col min="14593" max="14593" width="4.2851562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28515625" style="4" customWidth="1"/>
    <col min="14628" max="14630" width="11.28515625" style="4" customWidth="1"/>
    <col min="14631" max="14631" width="12.425781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8554687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710937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677" width="10.7109375" style="4" customWidth="1"/>
    <col min="14678" max="14848" width="9.140625" style="4"/>
    <col min="14849" max="14849" width="4.2851562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28515625" style="4" customWidth="1"/>
    <col min="14884" max="14886" width="11.28515625" style="4" customWidth="1"/>
    <col min="14887" max="14887" width="12.425781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8554687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710937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4933" width="10.7109375" style="4" customWidth="1"/>
    <col min="14934" max="15104" width="9.140625" style="4"/>
    <col min="15105" max="15105" width="4.2851562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28515625" style="4" customWidth="1"/>
    <col min="15140" max="15142" width="11.28515625" style="4" customWidth="1"/>
    <col min="15143" max="15143" width="12.425781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8554687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710937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189" width="10.7109375" style="4" customWidth="1"/>
    <col min="15190" max="15360" width="9.140625" style="4"/>
    <col min="15361" max="15361" width="4.2851562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28515625" style="4" customWidth="1"/>
    <col min="15396" max="15398" width="11.28515625" style="4" customWidth="1"/>
    <col min="15399" max="15399" width="12.425781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8554687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710937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445" width="10.7109375" style="4" customWidth="1"/>
    <col min="15446" max="15616" width="9.140625" style="4"/>
    <col min="15617" max="15617" width="4.2851562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28515625" style="4" customWidth="1"/>
    <col min="15652" max="15654" width="11.28515625" style="4" customWidth="1"/>
    <col min="15655" max="15655" width="12.425781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8554687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710937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701" width="10.7109375" style="4" customWidth="1"/>
    <col min="15702" max="15872" width="9.140625" style="4"/>
    <col min="15873" max="15873" width="4.2851562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28515625" style="4" customWidth="1"/>
    <col min="15908" max="15910" width="11.28515625" style="4" customWidth="1"/>
    <col min="15911" max="15911" width="12.425781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8554687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710937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5957" width="10.7109375" style="4" customWidth="1"/>
    <col min="15958" max="16128" width="9.140625" style="4"/>
    <col min="16129" max="16129" width="4.2851562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28515625" style="4" customWidth="1"/>
    <col min="16164" max="16166" width="11.28515625" style="4" customWidth="1"/>
    <col min="16167" max="16167" width="12.425781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8554687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710937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213" width="10.7109375" style="4" customWidth="1"/>
    <col min="16214" max="16384" width="9.140625" style="4"/>
  </cols>
  <sheetData>
    <row r="1" spans="1:90" s="5" customFormat="1" ht="13.35" customHeight="1" x14ac:dyDescent="0.25">
      <c r="A1" s="102"/>
      <c r="B1" s="102"/>
      <c r="C1" s="102"/>
      <c r="D1" s="246" t="s">
        <v>212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 t="s">
        <v>212</v>
      </c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212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212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212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212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</row>
    <row r="2" spans="1:90" s="10" customFormat="1" ht="12.75" customHeight="1" x14ac:dyDescent="0.2">
      <c r="A2" s="6"/>
      <c r="B2" s="6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0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</row>
    <row r="4" spans="1:90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</row>
    <row r="5" spans="1:90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118"/>
      <c r="CC5" s="118"/>
      <c r="CD5" s="118" t="s">
        <v>361</v>
      </c>
      <c r="CE5" s="122" t="s">
        <v>177</v>
      </c>
      <c r="CF5" s="123" t="s">
        <v>213</v>
      </c>
      <c r="CG5" s="124" t="s">
        <v>214</v>
      </c>
      <c r="CH5" s="124" t="s">
        <v>215</v>
      </c>
    </row>
    <row r="6" spans="1:90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/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/>
    </row>
    <row r="7" spans="1:90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1"/>
    </row>
    <row r="8" spans="1:90" customFormat="1" ht="15" x14ac:dyDescent="0.25">
      <c r="A8" s="139">
        <v>1</v>
      </c>
      <c r="B8" s="52" t="s">
        <v>230</v>
      </c>
      <c r="C8" s="53" t="s">
        <v>296</v>
      </c>
      <c r="D8" s="54">
        <v>3801905.128195113</v>
      </c>
      <c r="E8" s="54">
        <v>90200.61506915027</v>
      </c>
      <c r="F8" s="54">
        <v>56993.233436747942</v>
      </c>
      <c r="G8" s="54">
        <v>2513.6908721923724</v>
      </c>
      <c r="H8" s="54">
        <v>7752988.8172001326</v>
      </c>
      <c r="I8" s="54">
        <v>42838.162730265416</v>
      </c>
      <c r="J8" s="54">
        <v>174.75369061506143</v>
      </c>
      <c r="K8" s="54">
        <v>356.28101470810122</v>
      </c>
      <c r="L8" s="54">
        <v>9.8615043111370699</v>
      </c>
      <c r="M8" s="54">
        <v>5.7330934631935389</v>
      </c>
      <c r="N8" s="54">
        <v>189.7903031710737</v>
      </c>
      <c r="O8" s="54">
        <v>6289.5517785571683</v>
      </c>
      <c r="P8" s="54">
        <v>22806.548667100909</v>
      </c>
      <c r="Q8" s="54">
        <v>152.07098212584324</v>
      </c>
      <c r="R8" s="54">
        <v>0.29202282975552274</v>
      </c>
      <c r="S8" s="54">
        <v>338.89402600675322</v>
      </c>
      <c r="T8" s="54">
        <v>0.33047809937753492</v>
      </c>
      <c r="U8" s="54">
        <v>7.6085120998701612</v>
      </c>
      <c r="V8" s="54">
        <v>185.37686027612625</v>
      </c>
      <c r="W8" s="54">
        <v>4.1132356300278703</v>
      </c>
      <c r="X8" s="54">
        <v>9.5472177549591262</v>
      </c>
      <c r="Y8" s="54">
        <v>1194.2252558336165</v>
      </c>
      <c r="Z8" s="54">
        <v>94.825926363616858</v>
      </c>
      <c r="AA8" s="54">
        <v>4416.3446348690213</v>
      </c>
      <c r="AB8" s="54">
        <v>74.377831022574853</v>
      </c>
      <c r="AC8" s="54">
        <v>25927.039288556054</v>
      </c>
      <c r="AD8" s="54">
        <v>769.53103101710201</v>
      </c>
      <c r="AE8" s="54">
        <v>2.9220586761882217E-2</v>
      </c>
      <c r="AF8" s="54">
        <v>2325.76671543272</v>
      </c>
      <c r="AG8" s="54">
        <v>741.48358124616993</v>
      </c>
      <c r="AH8" s="54">
        <v>490.970322504916</v>
      </c>
      <c r="AI8" s="54">
        <v>30.75005673987312</v>
      </c>
      <c r="AJ8" s="54">
        <v>0</v>
      </c>
      <c r="AK8" s="54">
        <v>117.63140603501562</v>
      </c>
      <c r="AL8" s="54">
        <v>1.4149073390144131</v>
      </c>
      <c r="AM8" s="54">
        <v>188804.71402583402</v>
      </c>
      <c r="AN8" s="54">
        <v>48.906218230467111</v>
      </c>
      <c r="AO8" s="54">
        <v>338.29918400370804</v>
      </c>
      <c r="AP8" s="54">
        <v>10.622882186816279</v>
      </c>
      <c r="AQ8" s="54">
        <v>2.8548916450400341</v>
      </c>
      <c r="AR8" s="54">
        <v>327.28038882642471</v>
      </c>
      <c r="AS8" s="54">
        <v>38.861889939619537</v>
      </c>
      <c r="AT8" s="54">
        <v>19.961382097369476</v>
      </c>
      <c r="AU8" s="54">
        <v>879.11151127355708</v>
      </c>
      <c r="AV8" s="54">
        <v>194.56781998380626</v>
      </c>
      <c r="AW8" s="54">
        <v>1957.286604239727</v>
      </c>
      <c r="AX8" s="54">
        <v>601.03351885632674</v>
      </c>
      <c r="AY8" s="54">
        <v>6821.4695359555244</v>
      </c>
      <c r="AZ8" s="54">
        <v>2646.7152548763906</v>
      </c>
      <c r="BA8" s="54">
        <v>535.71144480496866</v>
      </c>
      <c r="BB8" s="54">
        <v>228.15640480928158</v>
      </c>
      <c r="BC8" s="54">
        <v>70.192249264105428</v>
      </c>
      <c r="BD8" s="54">
        <v>81.322336857523851</v>
      </c>
      <c r="BE8" s="54">
        <v>36127.903657428556</v>
      </c>
      <c r="BF8" s="54">
        <v>963.91897418550911</v>
      </c>
      <c r="BG8" s="54">
        <v>14225.62596543068</v>
      </c>
      <c r="BH8" s="54">
        <v>11746.839634332122</v>
      </c>
      <c r="BI8" s="54">
        <v>4284.7246663507358</v>
      </c>
      <c r="BJ8" s="54">
        <v>740.56166729683775</v>
      </c>
      <c r="BK8" s="54">
        <v>2694.191057256362</v>
      </c>
      <c r="BL8" s="54">
        <v>327.79684273007365</v>
      </c>
      <c r="BM8" s="54">
        <v>0</v>
      </c>
      <c r="BN8" s="54">
        <v>4714.1346901336619</v>
      </c>
      <c r="BO8" s="54">
        <v>0</v>
      </c>
      <c r="BP8" s="54">
        <v>0</v>
      </c>
      <c r="BQ8" s="55">
        <f>SUM(D8:BP8)</f>
        <v>12093587.555766733</v>
      </c>
      <c r="BR8" s="54">
        <v>6762498.8836087426</v>
      </c>
      <c r="BS8" s="54">
        <v>197.18768084624975</v>
      </c>
      <c r="BT8" s="54">
        <v>0</v>
      </c>
      <c r="BU8" s="140">
        <f>SUM(BR8:BT8)</f>
        <v>6762696.0712895887</v>
      </c>
      <c r="BV8" s="54">
        <v>1336182.3032118813</v>
      </c>
      <c r="BW8" s="54">
        <v>0</v>
      </c>
      <c r="BX8" s="54">
        <v>-260118.42005408023</v>
      </c>
      <c r="BY8" s="141">
        <f>BX8+BW8</f>
        <v>-260118.42005408023</v>
      </c>
      <c r="BZ8" s="141">
        <f>BV8+BY8</f>
        <v>1076063.8831578011</v>
      </c>
      <c r="CA8" s="54">
        <v>1766161.5265898604</v>
      </c>
      <c r="CB8" s="54"/>
      <c r="CC8" s="54"/>
      <c r="CD8" s="58">
        <v>800036.57541695447</v>
      </c>
      <c r="CE8" s="55">
        <f>SUM(CA8:CD8)</f>
        <v>2566198.1020068149</v>
      </c>
      <c r="CF8" s="142">
        <f>CE8+BZ8+BU8</f>
        <v>10404958.056454204</v>
      </c>
      <c r="CG8" s="143">
        <f>CF8+BQ8</f>
        <v>22498545.612220936</v>
      </c>
      <c r="CH8" s="143">
        <f>ponuda2013!BW8</f>
        <v>22498545.612220936</v>
      </c>
      <c r="CI8" s="62">
        <f>CH8-CG8</f>
        <v>0</v>
      </c>
      <c r="CJ8" s="62"/>
      <c r="CL8" s="62"/>
    </row>
    <row r="9" spans="1:90" customFormat="1" ht="15" x14ac:dyDescent="0.25">
      <c r="A9" s="139">
        <v>2</v>
      </c>
      <c r="B9" s="64" t="s">
        <v>231</v>
      </c>
      <c r="C9" s="65" t="s">
        <v>297</v>
      </c>
      <c r="D9" s="54">
        <v>5062.8602851894384</v>
      </c>
      <c r="E9" s="54">
        <v>227820.02007899364</v>
      </c>
      <c r="F9" s="54">
        <v>146.31646996898502</v>
      </c>
      <c r="G9" s="54">
        <v>1867.0422634239042</v>
      </c>
      <c r="H9" s="54">
        <v>1279.6389398141073</v>
      </c>
      <c r="I9" s="54">
        <v>319.29259996194105</v>
      </c>
      <c r="J9" s="54">
        <v>854077.88446175505</v>
      </c>
      <c r="K9" s="54">
        <v>35460.953476411945</v>
      </c>
      <c r="L9" s="54">
        <v>26.140141996159716</v>
      </c>
      <c r="M9" s="54">
        <v>54.651739696722352</v>
      </c>
      <c r="N9" s="54">
        <v>11.236943618122014</v>
      </c>
      <c r="O9" s="54">
        <v>13.237672359202532</v>
      </c>
      <c r="P9" s="54">
        <v>1942.5426625367984</v>
      </c>
      <c r="Q9" s="54">
        <v>353.22127122115086</v>
      </c>
      <c r="R9" s="54">
        <v>33.490383092819293</v>
      </c>
      <c r="S9" s="54">
        <v>229.22658700782549</v>
      </c>
      <c r="T9" s="54">
        <v>1.9443445969891544</v>
      </c>
      <c r="U9" s="54">
        <v>69.763520862935422</v>
      </c>
      <c r="V9" s="54">
        <v>292.22821290056856</v>
      </c>
      <c r="W9" s="54">
        <v>6.5535328386406606</v>
      </c>
      <c r="X9" s="54">
        <v>81.985401392453994</v>
      </c>
      <c r="Y9" s="54">
        <v>10184.795814668872</v>
      </c>
      <c r="Z9" s="54">
        <v>29.01133093500707</v>
      </c>
      <c r="AA9" s="54">
        <v>11196.235848383578</v>
      </c>
      <c r="AB9" s="54">
        <v>218.44489814715513</v>
      </c>
      <c r="AC9" s="54">
        <v>195.18845319652047</v>
      </c>
      <c r="AD9" s="54">
        <v>3161.7474646989613</v>
      </c>
      <c r="AE9" s="54">
        <v>14.654047249313402</v>
      </c>
      <c r="AF9" s="54">
        <v>8980.9564152091061</v>
      </c>
      <c r="AG9" s="54">
        <v>3012.5989521350234</v>
      </c>
      <c r="AH9" s="54">
        <v>774.40237805796437</v>
      </c>
      <c r="AI9" s="54">
        <v>89.343762003052987</v>
      </c>
      <c r="AJ9" s="54">
        <v>0</v>
      </c>
      <c r="AK9" s="54">
        <v>1668.3801883317744</v>
      </c>
      <c r="AL9" s="54">
        <v>49.470632786720941</v>
      </c>
      <c r="AM9" s="54">
        <v>397.14606373598315</v>
      </c>
      <c r="AN9" s="54">
        <v>9.0278886098585591</v>
      </c>
      <c r="AO9" s="54">
        <v>52.187812899344785</v>
      </c>
      <c r="AP9" s="54">
        <v>24.355058065946395</v>
      </c>
      <c r="AQ9" s="54">
        <v>0</v>
      </c>
      <c r="AR9" s="54">
        <v>54.406343361530624</v>
      </c>
      <c r="AS9" s="54">
        <v>5.9648790724874026</v>
      </c>
      <c r="AT9" s="54">
        <v>55.363260333402984</v>
      </c>
      <c r="AU9" s="54">
        <v>1204.1701491326371</v>
      </c>
      <c r="AV9" s="54">
        <v>0</v>
      </c>
      <c r="AW9" s="54">
        <v>856.2482053743737</v>
      </c>
      <c r="AX9" s="54">
        <v>20.375265073544959</v>
      </c>
      <c r="AY9" s="54">
        <v>465.62134317717675</v>
      </c>
      <c r="AZ9" s="54">
        <v>139.54585839821758</v>
      </c>
      <c r="BA9" s="54">
        <v>84.633603172969472</v>
      </c>
      <c r="BB9" s="54">
        <v>12.969204701101274</v>
      </c>
      <c r="BC9" s="54">
        <v>14.267464875303641</v>
      </c>
      <c r="BD9" s="54">
        <v>18.792557508299161</v>
      </c>
      <c r="BE9" s="54">
        <v>513.45710522510956</v>
      </c>
      <c r="BF9" s="54">
        <v>4514.3249442821352</v>
      </c>
      <c r="BG9" s="54">
        <v>109.83883549353973</v>
      </c>
      <c r="BH9" s="54">
        <v>95.721949052287812</v>
      </c>
      <c r="BI9" s="54">
        <v>361.28067630393144</v>
      </c>
      <c r="BJ9" s="54">
        <v>242.50322770628864</v>
      </c>
      <c r="BK9" s="54">
        <v>35.651291901098752</v>
      </c>
      <c r="BL9" s="54">
        <v>612.89883404911325</v>
      </c>
      <c r="BM9" s="54">
        <v>0</v>
      </c>
      <c r="BN9" s="54">
        <v>151.0334017835066</v>
      </c>
      <c r="BO9" s="54">
        <v>0</v>
      </c>
      <c r="BP9" s="54">
        <v>0</v>
      </c>
      <c r="BQ9" s="55">
        <f t="shared" ref="BQ9:BQ72" si="0">SUM(D9:BP9)</f>
        <v>1178777.2463987309</v>
      </c>
      <c r="BR9" s="54">
        <v>1231606.3724155177</v>
      </c>
      <c r="BS9" s="54">
        <v>0</v>
      </c>
      <c r="BT9" s="54">
        <v>4657.3682623830782</v>
      </c>
      <c r="BU9" s="140">
        <f t="shared" ref="BU9:BU72" si="1">SUM(BR9:BT9)</f>
        <v>1236263.7406779008</v>
      </c>
      <c r="BV9" s="54">
        <v>13108.234096003513</v>
      </c>
      <c r="BW9" s="54">
        <v>0</v>
      </c>
      <c r="BX9" s="54">
        <v>-32504.199497176814</v>
      </c>
      <c r="BY9" s="141">
        <f t="shared" ref="BY9:BY72" si="2">BX9+BW9</f>
        <v>-32504.199497176814</v>
      </c>
      <c r="BZ9" s="141">
        <f t="shared" ref="BZ9:BZ72" si="3">BV9+BY9</f>
        <v>-19395.9654011733</v>
      </c>
      <c r="CA9" s="54">
        <v>386061.88303087244</v>
      </c>
      <c r="CB9" s="54"/>
      <c r="CC9" s="54"/>
      <c r="CD9" s="58">
        <v>1069.0271920124615</v>
      </c>
      <c r="CE9" s="55">
        <f t="shared" ref="CE9:CE72" si="4">SUM(CA9:CD9)</f>
        <v>387130.91022288491</v>
      </c>
      <c r="CF9" s="142">
        <f t="shared" ref="CF9:CF72" si="5">CE9+BZ9+BU9</f>
        <v>1603998.6854996125</v>
      </c>
      <c r="CG9" s="143">
        <f t="shared" ref="CG9:CG72" si="6">CF9+BQ9</f>
        <v>2782775.9318983434</v>
      </c>
      <c r="CH9" s="143">
        <f>ponuda2013!BW9</f>
        <v>2782775.9318983429</v>
      </c>
      <c r="CI9" s="62">
        <f t="shared" ref="CI9:CI72" si="7">CH9-CG9</f>
        <v>0</v>
      </c>
      <c r="CJ9" s="62"/>
      <c r="CL9" s="62"/>
    </row>
    <row r="10" spans="1:90" customFormat="1" ht="15" x14ac:dyDescent="0.25">
      <c r="A10" s="139">
        <v>3</v>
      </c>
      <c r="B10" s="64" t="s">
        <v>232</v>
      </c>
      <c r="C10" s="65" t="s">
        <v>298</v>
      </c>
      <c r="D10" s="54">
        <v>1997.0610498051251</v>
      </c>
      <c r="E10" s="54">
        <v>35.186155031822359</v>
      </c>
      <c r="F10" s="54">
        <v>417879.80186590977</v>
      </c>
      <c r="G10" s="54">
        <v>0</v>
      </c>
      <c r="H10" s="54">
        <v>140307.58762441023</v>
      </c>
      <c r="I10" s="54">
        <v>6.1818065221656635</v>
      </c>
      <c r="J10" s="54">
        <v>5.7252486906700852</v>
      </c>
      <c r="K10" s="54">
        <v>0</v>
      </c>
      <c r="L10" s="54">
        <v>0</v>
      </c>
      <c r="M10" s="54">
        <v>0</v>
      </c>
      <c r="N10" s="54">
        <v>10.719186661606267</v>
      </c>
      <c r="O10" s="54">
        <v>0</v>
      </c>
      <c r="P10" s="54">
        <v>0</v>
      </c>
      <c r="Q10" s="54">
        <v>4.74121164040083</v>
      </c>
      <c r="R10" s="54">
        <v>0</v>
      </c>
      <c r="S10" s="54">
        <v>1.6972148471673856</v>
      </c>
      <c r="T10" s="54">
        <v>0</v>
      </c>
      <c r="U10" s="54">
        <v>1.8060820994217144</v>
      </c>
      <c r="V10" s="54">
        <v>0.77237520933886705</v>
      </c>
      <c r="W10" s="54">
        <v>0</v>
      </c>
      <c r="X10" s="54">
        <v>0.15742286994698459</v>
      </c>
      <c r="Y10" s="54">
        <v>2.7061997796948196</v>
      </c>
      <c r="Z10" s="54">
        <v>0</v>
      </c>
      <c r="AA10" s="54">
        <v>12.987115540553411</v>
      </c>
      <c r="AB10" s="54">
        <v>1.6741123016875492</v>
      </c>
      <c r="AC10" s="54">
        <v>5.2374681351080561</v>
      </c>
      <c r="AD10" s="54">
        <v>23.793825764705193</v>
      </c>
      <c r="AE10" s="54">
        <v>0</v>
      </c>
      <c r="AF10" s="54">
        <v>2399.813584677875</v>
      </c>
      <c r="AG10" s="54">
        <v>1425.4226079682805</v>
      </c>
      <c r="AH10" s="54">
        <v>36.082637813186011</v>
      </c>
      <c r="AI10" s="54">
        <v>0</v>
      </c>
      <c r="AJ10" s="54">
        <v>0</v>
      </c>
      <c r="AK10" s="54">
        <v>1.9254797004779174</v>
      </c>
      <c r="AL10" s="54">
        <v>0</v>
      </c>
      <c r="AM10" s="54">
        <v>29718.42884587311</v>
      </c>
      <c r="AN10" s="54">
        <v>0</v>
      </c>
      <c r="AO10" s="54">
        <v>56.435641092594885</v>
      </c>
      <c r="AP10" s="54">
        <v>0</v>
      </c>
      <c r="AQ10" s="54">
        <v>1.285345767525143</v>
      </c>
      <c r="AR10" s="54">
        <v>7.347936964225477</v>
      </c>
      <c r="AS10" s="54">
        <v>0</v>
      </c>
      <c r="AT10" s="54">
        <v>0</v>
      </c>
      <c r="AU10" s="54">
        <v>199.88883473649764</v>
      </c>
      <c r="AV10" s="54">
        <v>0</v>
      </c>
      <c r="AW10" s="54">
        <v>1.9625082991790348</v>
      </c>
      <c r="AX10" s="54">
        <v>0</v>
      </c>
      <c r="AY10" s="54">
        <v>51.468402958985223</v>
      </c>
      <c r="AZ10" s="54">
        <v>0</v>
      </c>
      <c r="BA10" s="54">
        <v>58.516194002754389</v>
      </c>
      <c r="BB10" s="54">
        <v>0.46656181147882203</v>
      </c>
      <c r="BC10" s="54">
        <v>0</v>
      </c>
      <c r="BD10" s="54">
        <v>18.372153173141175</v>
      </c>
      <c r="BE10" s="54">
        <v>4.9510456471023048</v>
      </c>
      <c r="BF10" s="54">
        <v>151.6956380722352</v>
      </c>
      <c r="BG10" s="54">
        <v>2354.7163909163983</v>
      </c>
      <c r="BH10" s="54">
        <v>176.60039396538545</v>
      </c>
      <c r="BI10" s="54">
        <v>36.21087165445676</v>
      </c>
      <c r="BJ10" s="54">
        <v>1552.2965824302314</v>
      </c>
      <c r="BK10" s="54">
        <v>146.43003351438011</v>
      </c>
      <c r="BL10" s="54">
        <v>804.096099299922</v>
      </c>
      <c r="BM10" s="54">
        <v>0</v>
      </c>
      <c r="BN10" s="54">
        <v>29.442619164224595</v>
      </c>
      <c r="BO10" s="54">
        <v>0</v>
      </c>
      <c r="BP10" s="54">
        <v>0</v>
      </c>
      <c r="BQ10" s="55">
        <f t="shared" si="0"/>
        <v>599531.69237472303</v>
      </c>
      <c r="BR10" s="54">
        <v>483804.8073655793</v>
      </c>
      <c r="BS10" s="54">
        <v>0</v>
      </c>
      <c r="BT10" s="54">
        <v>0</v>
      </c>
      <c r="BU10" s="140">
        <f t="shared" si="1"/>
        <v>483804.8073655793</v>
      </c>
      <c r="BV10" s="54">
        <v>0</v>
      </c>
      <c r="BW10" s="54">
        <v>0</v>
      </c>
      <c r="BX10" s="54">
        <v>-21418.398861914487</v>
      </c>
      <c r="BY10" s="141">
        <f t="shared" si="2"/>
        <v>-21418.398861914487</v>
      </c>
      <c r="BZ10" s="141">
        <f t="shared" si="3"/>
        <v>-21418.398861914487</v>
      </c>
      <c r="CA10" s="54">
        <v>549629.48474681925</v>
      </c>
      <c r="CB10" s="54"/>
      <c r="CC10" s="54"/>
      <c r="CD10" s="58">
        <v>59128.287887276929</v>
      </c>
      <c r="CE10" s="55">
        <f t="shared" si="4"/>
        <v>608757.77263409621</v>
      </c>
      <c r="CF10" s="142">
        <f t="shared" si="5"/>
        <v>1071144.1811377611</v>
      </c>
      <c r="CG10" s="143">
        <f t="shared" si="6"/>
        <v>1670675.8735124841</v>
      </c>
      <c r="CH10" s="143">
        <f>ponuda2013!BW10</f>
        <v>1670675.8735124841</v>
      </c>
      <c r="CI10" s="62">
        <f t="shared" si="7"/>
        <v>0</v>
      </c>
      <c r="CJ10" s="62"/>
      <c r="CL10" s="62"/>
    </row>
    <row r="11" spans="1:90" customFormat="1" ht="15" x14ac:dyDescent="0.25">
      <c r="A11" s="139">
        <v>4</v>
      </c>
      <c r="B11" s="64" t="s">
        <v>233</v>
      </c>
      <c r="C11" s="65" t="s">
        <v>358</v>
      </c>
      <c r="D11" s="54">
        <v>61.224188399314038</v>
      </c>
      <c r="E11" s="54">
        <v>10963.831414617238</v>
      </c>
      <c r="F11" s="54">
        <v>9541.0354172835196</v>
      </c>
      <c r="G11" s="54">
        <v>311402.12936328619</v>
      </c>
      <c r="H11" s="54">
        <v>10725.440671982749</v>
      </c>
      <c r="I11" s="54">
        <v>3560.963717055919</v>
      </c>
      <c r="J11" s="54">
        <v>6579.5645588967</v>
      </c>
      <c r="K11" s="54">
        <v>2.5148835629970581</v>
      </c>
      <c r="L11" s="54">
        <v>643.09297377515782</v>
      </c>
      <c r="M11" s="54">
        <v>11493512.285929879</v>
      </c>
      <c r="N11" s="54">
        <v>1258684.7739119297</v>
      </c>
      <c r="O11" s="54">
        <v>691.61748019875927</v>
      </c>
      <c r="P11" s="54">
        <v>2659.852644577637</v>
      </c>
      <c r="Q11" s="54">
        <v>571701.72309167834</v>
      </c>
      <c r="R11" s="54">
        <v>9844.8918733605497</v>
      </c>
      <c r="S11" s="54">
        <v>2616.4479489599867</v>
      </c>
      <c r="T11" s="54">
        <v>2071.5321419020829</v>
      </c>
      <c r="U11" s="54">
        <v>4834.7678395724906</v>
      </c>
      <c r="V11" s="54">
        <v>6327.8850390539828</v>
      </c>
      <c r="W11" s="54">
        <v>258.54837369160305</v>
      </c>
      <c r="X11" s="54">
        <v>1400.1885729195328</v>
      </c>
      <c r="Y11" s="54">
        <v>3556.5965944331801</v>
      </c>
      <c r="Z11" s="54">
        <v>3284.8801157689281</v>
      </c>
      <c r="AA11" s="54">
        <v>6342900.1769774267</v>
      </c>
      <c r="AB11" s="54">
        <v>3488.5247442058408</v>
      </c>
      <c r="AC11" s="54">
        <v>28245.62390425682</v>
      </c>
      <c r="AD11" s="54">
        <v>1093013.8615744575</v>
      </c>
      <c r="AE11" s="54">
        <v>1753.1293768991227</v>
      </c>
      <c r="AF11" s="54">
        <v>5062.8173115713198</v>
      </c>
      <c r="AG11" s="54">
        <v>9783.7986178737719</v>
      </c>
      <c r="AH11" s="54">
        <v>43651.960402562705</v>
      </c>
      <c r="AI11" s="54">
        <v>348.38369404288522</v>
      </c>
      <c r="AJ11" s="54">
        <v>0.94282131301924543</v>
      </c>
      <c r="AK11" s="54">
        <v>167627.14542619919</v>
      </c>
      <c r="AL11" s="54">
        <v>14.630969494124008</v>
      </c>
      <c r="AM11" s="54">
        <v>58260.452925801248</v>
      </c>
      <c r="AN11" s="54">
        <v>1484.6960402068016</v>
      </c>
      <c r="AO11" s="54">
        <v>420.49912314934409</v>
      </c>
      <c r="AP11" s="54">
        <v>1961.6718201398708</v>
      </c>
      <c r="AQ11" s="54">
        <v>341.04680232472907</v>
      </c>
      <c r="AR11" s="54">
        <v>687.19589999816208</v>
      </c>
      <c r="AS11" s="54">
        <v>247.58467181326736</v>
      </c>
      <c r="AT11" s="54">
        <v>227.16178905795039</v>
      </c>
      <c r="AU11" s="54">
        <v>15184.158570510635</v>
      </c>
      <c r="AV11" s="54">
        <v>4793.6074154326225</v>
      </c>
      <c r="AW11" s="54">
        <v>53.075291721785085</v>
      </c>
      <c r="AX11" s="54">
        <v>18631.857425161936</v>
      </c>
      <c r="AY11" s="54">
        <v>359.93887369078453</v>
      </c>
      <c r="AZ11" s="54">
        <v>1678.0752300684442</v>
      </c>
      <c r="BA11" s="54">
        <v>1345.9500484427358</v>
      </c>
      <c r="BB11" s="54">
        <v>605.98068438730854</v>
      </c>
      <c r="BC11" s="54">
        <v>222.22119192780562</v>
      </c>
      <c r="BD11" s="54">
        <v>72.164671794695522</v>
      </c>
      <c r="BE11" s="54">
        <v>12167.621081439078</v>
      </c>
      <c r="BF11" s="54">
        <v>33096.867221070366</v>
      </c>
      <c r="BG11" s="54">
        <v>9729.6837021716219</v>
      </c>
      <c r="BH11" s="54">
        <v>7503.3958964587764</v>
      </c>
      <c r="BI11" s="54">
        <v>10893.486757431985</v>
      </c>
      <c r="BJ11" s="54">
        <v>20.120318214054745</v>
      </c>
      <c r="BK11" s="54">
        <v>997.32744102519007</v>
      </c>
      <c r="BL11" s="54">
        <v>6036.0569730507414</v>
      </c>
      <c r="BM11" s="54">
        <v>20.302728534839215</v>
      </c>
      <c r="BN11" s="54">
        <v>5732.666309084344</v>
      </c>
      <c r="BO11" s="54">
        <v>0</v>
      </c>
      <c r="BP11" s="54">
        <v>0</v>
      </c>
      <c r="BQ11" s="55">
        <f t="shared" si="0"/>
        <v>21603591.65147119</v>
      </c>
      <c r="BR11" s="54">
        <v>0</v>
      </c>
      <c r="BS11" s="54">
        <v>0</v>
      </c>
      <c r="BT11" s="54">
        <v>0</v>
      </c>
      <c r="BU11" s="140">
        <f t="shared" si="1"/>
        <v>0</v>
      </c>
      <c r="BV11" s="54">
        <v>5430.1450769428648</v>
      </c>
      <c r="BW11" s="54">
        <v>0</v>
      </c>
      <c r="BX11" s="54">
        <v>-42578.866657851984</v>
      </c>
      <c r="BY11" s="141">
        <f t="shared" si="2"/>
        <v>-42578.866657851984</v>
      </c>
      <c r="BZ11" s="141">
        <f t="shared" si="3"/>
        <v>-37148.721580909121</v>
      </c>
      <c r="CA11" s="54">
        <v>1085489.1630721977</v>
      </c>
      <c r="CB11" s="54"/>
      <c r="CC11" s="54"/>
      <c r="CD11" s="58">
        <v>113549.39589578081</v>
      </c>
      <c r="CE11" s="55">
        <f t="shared" si="4"/>
        <v>1199038.5589679785</v>
      </c>
      <c r="CF11" s="142">
        <f t="shared" si="5"/>
        <v>1161889.8373870694</v>
      </c>
      <c r="CG11" s="143">
        <f t="shared" si="6"/>
        <v>22765481.48885826</v>
      </c>
      <c r="CH11" s="143">
        <f>ponuda2013!BW11</f>
        <v>22765481.488858268</v>
      </c>
      <c r="CI11" s="62">
        <f t="shared" si="7"/>
        <v>0</v>
      </c>
      <c r="CJ11" s="62"/>
      <c r="CL11" s="62"/>
    </row>
    <row r="12" spans="1:90" customFormat="1" ht="15" x14ac:dyDescent="0.25">
      <c r="A12" s="139">
        <v>5</v>
      </c>
      <c r="B12" s="64" t="s">
        <v>234</v>
      </c>
      <c r="C12" s="65" t="s">
        <v>359</v>
      </c>
      <c r="D12" s="54">
        <v>1503964.5052768744</v>
      </c>
      <c r="E12" s="54">
        <v>11222.19509175138</v>
      </c>
      <c r="F12" s="54">
        <v>22717.415505231311</v>
      </c>
      <c r="G12" s="54">
        <v>894.71515090020364</v>
      </c>
      <c r="H12" s="54">
        <v>6395333.3864542674</v>
      </c>
      <c r="I12" s="54">
        <v>64923.123846131763</v>
      </c>
      <c r="J12" s="54">
        <v>575.22784666073187</v>
      </c>
      <c r="K12" s="54">
        <v>16835.266136083763</v>
      </c>
      <c r="L12" s="54">
        <v>1270.2432469648872</v>
      </c>
      <c r="M12" s="54">
        <v>5468.2214931986682</v>
      </c>
      <c r="N12" s="54">
        <v>176409.67469592948</v>
      </c>
      <c r="O12" s="54">
        <v>44808.757221578249</v>
      </c>
      <c r="P12" s="54">
        <v>1001.7242416562168</v>
      </c>
      <c r="Q12" s="54">
        <v>1414.8595222624663</v>
      </c>
      <c r="R12" s="54">
        <v>560.64812331962401</v>
      </c>
      <c r="S12" s="54">
        <v>2797.1268059928211</v>
      </c>
      <c r="T12" s="54">
        <v>399.17875539750128</v>
      </c>
      <c r="U12" s="54">
        <v>920.56988268330804</v>
      </c>
      <c r="V12" s="54">
        <v>1457.7295781183529</v>
      </c>
      <c r="W12" s="54">
        <v>149.8641354612223</v>
      </c>
      <c r="X12" s="54">
        <v>815.15218158194511</v>
      </c>
      <c r="Y12" s="54">
        <v>5115.4804284431902</v>
      </c>
      <c r="Z12" s="54">
        <v>697.85223912159529</v>
      </c>
      <c r="AA12" s="54">
        <v>10222.262567658947</v>
      </c>
      <c r="AB12" s="54">
        <v>1001.6917241624955</v>
      </c>
      <c r="AC12" s="54">
        <v>1298.3105951556679</v>
      </c>
      <c r="AD12" s="54">
        <v>9682.6365332342066</v>
      </c>
      <c r="AE12" s="54">
        <v>5692.8494495735576</v>
      </c>
      <c r="AF12" s="54">
        <v>332256.08546985779</v>
      </c>
      <c r="AG12" s="54">
        <v>92458.929906017176</v>
      </c>
      <c r="AH12" s="54">
        <v>1416.9437228586196</v>
      </c>
      <c r="AI12" s="54">
        <v>3191.9109491272961</v>
      </c>
      <c r="AJ12" s="54">
        <v>567.65181193354033</v>
      </c>
      <c r="AK12" s="54">
        <v>15507.477058536744</v>
      </c>
      <c r="AL12" s="54">
        <v>90.914808280394823</v>
      </c>
      <c r="AM12" s="54">
        <v>4338944.2090482935</v>
      </c>
      <c r="AN12" s="54">
        <v>1242.3254913422368</v>
      </c>
      <c r="AO12" s="54">
        <v>5625.5514035563992</v>
      </c>
      <c r="AP12" s="54">
        <v>4047.7639616529123</v>
      </c>
      <c r="AQ12" s="54">
        <v>5714.0120180790163</v>
      </c>
      <c r="AR12" s="54">
        <v>12214.489372166521</v>
      </c>
      <c r="AS12" s="54">
        <v>12536.593811222043</v>
      </c>
      <c r="AT12" s="54">
        <v>3081.6518376279782</v>
      </c>
      <c r="AU12" s="54">
        <v>11955.532684484311</v>
      </c>
      <c r="AV12" s="54">
        <v>4919.295971201961</v>
      </c>
      <c r="AW12" s="54">
        <v>19581.562673538388</v>
      </c>
      <c r="AX12" s="54">
        <v>371.89713568207793</v>
      </c>
      <c r="AY12" s="54">
        <v>1471.9936330001024</v>
      </c>
      <c r="AZ12" s="54">
        <v>4105.6190645599199</v>
      </c>
      <c r="BA12" s="54">
        <v>1047.3938806067804</v>
      </c>
      <c r="BB12" s="54">
        <v>2743.5310672071346</v>
      </c>
      <c r="BC12" s="54">
        <v>735.97027429324919</v>
      </c>
      <c r="BD12" s="54">
        <v>20620.357587003855</v>
      </c>
      <c r="BE12" s="54">
        <v>3541.4515973137864</v>
      </c>
      <c r="BF12" s="54">
        <v>39423.673594162763</v>
      </c>
      <c r="BG12" s="54">
        <v>106438.12256872609</v>
      </c>
      <c r="BH12" s="54">
        <v>101999.27671599278</v>
      </c>
      <c r="BI12" s="54">
        <v>147257.13199930012</v>
      </c>
      <c r="BJ12" s="54">
        <v>58243.212358783006</v>
      </c>
      <c r="BK12" s="54">
        <v>11665.017937530458</v>
      </c>
      <c r="BL12" s="54">
        <v>15982.342939436128</v>
      </c>
      <c r="BM12" s="54">
        <v>76.120873983564323</v>
      </c>
      <c r="BN12" s="54">
        <v>3286.6567921545652</v>
      </c>
      <c r="BO12" s="54">
        <v>0</v>
      </c>
      <c r="BP12" s="54">
        <v>0</v>
      </c>
      <c r="BQ12" s="55">
        <f t="shared" si="0"/>
        <v>13672013.340748915</v>
      </c>
      <c r="BR12" s="54">
        <v>25496455.486331578</v>
      </c>
      <c r="BS12" s="54">
        <v>0</v>
      </c>
      <c r="BT12" s="54">
        <v>0</v>
      </c>
      <c r="BU12" s="140">
        <f t="shared" si="1"/>
        <v>25496455.486331578</v>
      </c>
      <c r="BV12" s="54">
        <v>0</v>
      </c>
      <c r="BW12" s="54">
        <v>0</v>
      </c>
      <c r="BX12" s="54">
        <v>-450671.18671719963</v>
      </c>
      <c r="BY12" s="141">
        <f t="shared" si="2"/>
        <v>-450671.18671719963</v>
      </c>
      <c r="BZ12" s="141">
        <f t="shared" si="3"/>
        <v>-450671.18671719963</v>
      </c>
      <c r="CA12" s="54">
        <v>5562961.5312021254</v>
      </c>
      <c r="CB12" s="54"/>
      <c r="CC12" s="54"/>
      <c r="CD12" s="58">
        <v>3633355.4001154257</v>
      </c>
      <c r="CE12" s="55">
        <f t="shared" si="4"/>
        <v>9196316.9313175511</v>
      </c>
      <c r="CF12" s="142">
        <f t="shared" si="5"/>
        <v>34242101.23093193</v>
      </c>
      <c r="CG12" s="143">
        <f t="shared" si="6"/>
        <v>47914114.571680844</v>
      </c>
      <c r="CH12" s="143">
        <f>ponuda2013!BW12</f>
        <v>47914114.571680844</v>
      </c>
      <c r="CI12" s="62">
        <f t="shared" si="7"/>
        <v>0</v>
      </c>
      <c r="CJ12" s="62"/>
      <c r="CL12" s="62"/>
    </row>
    <row r="13" spans="1:90" customFormat="1" ht="15" x14ac:dyDescent="0.25">
      <c r="A13" s="139">
        <v>6</v>
      </c>
      <c r="B13" s="64" t="s">
        <v>235</v>
      </c>
      <c r="C13" s="65" t="s">
        <v>299</v>
      </c>
      <c r="D13" s="54">
        <v>235.83813313328528</v>
      </c>
      <c r="E13" s="54">
        <v>3846.9714148694898</v>
      </c>
      <c r="F13" s="54">
        <v>823.13366256047016</v>
      </c>
      <c r="G13" s="54">
        <v>5931.3839567165714</v>
      </c>
      <c r="H13" s="54">
        <v>28752.724212718847</v>
      </c>
      <c r="I13" s="54">
        <v>1870263.3025821329</v>
      </c>
      <c r="J13" s="54">
        <v>1707.8962293224515</v>
      </c>
      <c r="K13" s="54">
        <v>5688.6374739457615</v>
      </c>
      <c r="L13" s="54">
        <v>8643.3296370046774</v>
      </c>
      <c r="M13" s="54">
        <v>2100.5249658807147</v>
      </c>
      <c r="N13" s="54">
        <v>3396.7693567254819</v>
      </c>
      <c r="O13" s="54">
        <v>15842.745972581066</v>
      </c>
      <c r="P13" s="54">
        <v>35098.554831233974</v>
      </c>
      <c r="Q13" s="54">
        <v>7213.6328785056176</v>
      </c>
      <c r="R13" s="54">
        <v>1954.7953161931739</v>
      </c>
      <c r="S13" s="54">
        <v>4339.1744929793467</v>
      </c>
      <c r="T13" s="54">
        <v>461.06924605268182</v>
      </c>
      <c r="U13" s="54">
        <v>9149.7550440529012</v>
      </c>
      <c r="V13" s="54">
        <v>3816.370155465579</v>
      </c>
      <c r="W13" s="54">
        <v>5712.7588109156641</v>
      </c>
      <c r="X13" s="54">
        <v>801.30332755562108</v>
      </c>
      <c r="Y13" s="54">
        <v>420609.74159275083</v>
      </c>
      <c r="Z13" s="54">
        <v>5177.8662802679773</v>
      </c>
      <c r="AA13" s="54">
        <v>12354.072490947992</v>
      </c>
      <c r="AB13" s="54">
        <v>3856.7842512904936</v>
      </c>
      <c r="AC13" s="54">
        <v>26286.189529504423</v>
      </c>
      <c r="AD13" s="54">
        <v>33376.495847109567</v>
      </c>
      <c r="AE13" s="54">
        <v>3769.6331258734131</v>
      </c>
      <c r="AF13" s="54">
        <v>72130.359361614901</v>
      </c>
      <c r="AG13" s="54">
        <v>94370.609392949089</v>
      </c>
      <c r="AH13" s="54">
        <v>20665.763771328202</v>
      </c>
      <c r="AI13" s="54">
        <v>1944.1151574921814</v>
      </c>
      <c r="AJ13" s="54">
        <v>2172.279750550405</v>
      </c>
      <c r="AK13" s="54">
        <v>21530.779185244763</v>
      </c>
      <c r="AL13" s="54">
        <v>3369.2834174279869</v>
      </c>
      <c r="AM13" s="54">
        <v>76404.089320264335</v>
      </c>
      <c r="AN13" s="54">
        <v>472.74594471428168</v>
      </c>
      <c r="AO13" s="54">
        <v>4464.8261594976075</v>
      </c>
      <c r="AP13" s="54">
        <v>13322.95405303273</v>
      </c>
      <c r="AQ13" s="54">
        <v>1412.945257944147</v>
      </c>
      <c r="AR13" s="54">
        <v>18043.876491393374</v>
      </c>
      <c r="AS13" s="54">
        <v>1278.1558157003055</v>
      </c>
      <c r="AT13" s="54">
        <v>2844.0899672488667</v>
      </c>
      <c r="AU13" s="54">
        <v>3667.1556847577158</v>
      </c>
      <c r="AV13" s="54">
        <v>3384.8292224041425</v>
      </c>
      <c r="AW13" s="54">
        <v>215.64883700559602</v>
      </c>
      <c r="AX13" s="54">
        <v>6683.1032433040418</v>
      </c>
      <c r="AY13" s="54">
        <v>2046.9110550754783</v>
      </c>
      <c r="AZ13" s="54">
        <v>114.15845151279864</v>
      </c>
      <c r="BA13" s="54">
        <v>814.36284475903551</v>
      </c>
      <c r="BB13" s="54">
        <v>1961.1820243643606</v>
      </c>
      <c r="BC13" s="54">
        <v>1082.7222673556266</v>
      </c>
      <c r="BD13" s="54">
        <v>1295.9410679042392</v>
      </c>
      <c r="BE13" s="54">
        <v>27173.850706400262</v>
      </c>
      <c r="BF13" s="54">
        <v>438581.34736683412</v>
      </c>
      <c r="BG13" s="54">
        <v>10658.374061579869</v>
      </c>
      <c r="BH13" s="54">
        <v>10726.782607266203</v>
      </c>
      <c r="BI13" s="54">
        <v>32346.530228557713</v>
      </c>
      <c r="BJ13" s="54">
        <v>8685.8081078252399</v>
      </c>
      <c r="BK13" s="54">
        <v>7298.9656637558837</v>
      </c>
      <c r="BL13" s="54">
        <v>6816.0639632698403</v>
      </c>
      <c r="BM13" s="54">
        <v>78.43294805213975</v>
      </c>
      <c r="BN13" s="54">
        <v>15424.014737883825</v>
      </c>
      <c r="BO13" s="54">
        <v>101349.79561459454</v>
      </c>
      <c r="BP13" s="54">
        <v>0</v>
      </c>
      <c r="BQ13" s="55">
        <f t="shared" si="0"/>
        <v>3536044.308569157</v>
      </c>
      <c r="BR13" s="54">
        <v>3435062.7487397119</v>
      </c>
      <c r="BS13" s="54">
        <v>0</v>
      </c>
      <c r="BT13" s="54">
        <v>0</v>
      </c>
      <c r="BU13" s="140">
        <f t="shared" si="1"/>
        <v>3435062.7487397119</v>
      </c>
      <c r="BV13" s="54">
        <v>0</v>
      </c>
      <c r="BW13" s="54">
        <v>0</v>
      </c>
      <c r="BX13" s="54">
        <v>-86591.776451535377</v>
      </c>
      <c r="BY13" s="141">
        <f t="shared" si="2"/>
        <v>-86591.776451535377</v>
      </c>
      <c r="BZ13" s="141">
        <f t="shared" si="3"/>
        <v>-86591.776451535377</v>
      </c>
      <c r="CA13" s="54">
        <v>3150471.6398472879</v>
      </c>
      <c r="CB13" s="54"/>
      <c r="CC13" s="54"/>
      <c r="CD13" s="58">
        <v>1691817.5278808624</v>
      </c>
      <c r="CE13" s="55">
        <f t="shared" si="4"/>
        <v>4842289.1677281503</v>
      </c>
      <c r="CF13" s="142">
        <f t="shared" si="5"/>
        <v>8190760.1400163267</v>
      </c>
      <c r="CG13" s="143">
        <f t="shared" si="6"/>
        <v>11726804.448585484</v>
      </c>
      <c r="CH13" s="143">
        <f>ponuda2013!BW13</f>
        <v>11726804.448585482</v>
      </c>
      <c r="CI13" s="62">
        <f t="shared" si="7"/>
        <v>0</v>
      </c>
      <c r="CJ13" s="62"/>
      <c r="CL13" s="62"/>
    </row>
    <row r="14" spans="1:90" customFormat="1" ht="15" x14ac:dyDescent="0.25">
      <c r="A14" s="139">
        <v>7</v>
      </c>
      <c r="B14" s="64" t="s">
        <v>236</v>
      </c>
      <c r="C14" s="65" t="s">
        <v>300</v>
      </c>
      <c r="D14" s="54">
        <v>10144.876310725271</v>
      </c>
      <c r="E14" s="54">
        <v>8185.8486157217567</v>
      </c>
      <c r="F14" s="54">
        <v>133.07419165039491</v>
      </c>
      <c r="G14" s="54">
        <v>12502.589640541682</v>
      </c>
      <c r="H14" s="54">
        <v>24631.247799146724</v>
      </c>
      <c r="I14" s="54">
        <v>2409.876195053268</v>
      </c>
      <c r="J14" s="54">
        <v>824005.44178357557</v>
      </c>
      <c r="K14" s="54">
        <v>14463.719735220098</v>
      </c>
      <c r="L14" s="54">
        <v>298.0771810130725</v>
      </c>
      <c r="M14" s="54">
        <v>667.57444779859838</v>
      </c>
      <c r="N14" s="54">
        <v>16885.871068815672</v>
      </c>
      <c r="O14" s="54">
        <v>2557.6362993749831</v>
      </c>
      <c r="P14" s="54">
        <v>8738.5051635051896</v>
      </c>
      <c r="Q14" s="54">
        <v>37516.450127695316</v>
      </c>
      <c r="R14" s="54">
        <v>4585.0222868171568</v>
      </c>
      <c r="S14" s="54">
        <v>16963.919571120336</v>
      </c>
      <c r="T14" s="54">
        <v>261.72802476615379</v>
      </c>
      <c r="U14" s="54">
        <v>24626.10988910482</v>
      </c>
      <c r="V14" s="54">
        <v>8849.4466828811019</v>
      </c>
      <c r="W14" s="54">
        <v>1290.7813795151587</v>
      </c>
      <c r="X14" s="54">
        <v>8416.7618766279247</v>
      </c>
      <c r="Y14" s="54">
        <v>398268.04208080831</v>
      </c>
      <c r="Z14" s="54">
        <v>1400.6581079500706</v>
      </c>
      <c r="AA14" s="54">
        <v>18991.147189565985</v>
      </c>
      <c r="AB14" s="54">
        <v>832.50255845713104</v>
      </c>
      <c r="AC14" s="54">
        <v>1534.8849079726492</v>
      </c>
      <c r="AD14" s="54">
        <v>342925.26808892196</v>
      </c>
      <c r="AE14" s="54">
        <v>4174.1578747521544</v>
      </c>
      <c r="AF14" s="54">
        <v>57372.231024323752</v>
      </c>
      <c r="AG14" s="54">
        <v>81305.486387600278</v>
      </c>
      <c r="AH14" s="54">
        <v>3956.6705082438216</v>
      </c>
      <c r="AI14" s="54">
        <v>892.94993019453807</v>
      </c>
      <c r="AJ14" s="54">
        <v>0</v>
      </c>
      <c r="AK14" s="54">
        <v>22445.787487161084</v>
      </c>
      <c r="AL14" s="54">
        <v>141.04353625895141</v>
      </c>
      <c r="AM14" s="54">
        <v>10705.779207835189</v>
      </c>
      <c r="AN14" s="54">
        <v>291.97726917009732</v>
      </c>
      <c r="AO14" s="54">
        <v>1328.363904353932</v>
      </c>
      <c r="AP14" s="54">
        <v>890.72955911745851</v>
      </c>
      <c r="AQ14" s="54">
        <v>1360.4967599276301</v>
      </c>
      <c r="AR14" s="54">
        <v>31.63128832290792</v>
      </c>
      <c r="AS14" s="54">
        <v>1392.5444745663833</v>
      </c>
      <c r="AT14" s="54">
        <v>14.79823223588968</v>
      </c>
      <c r="AU14" s="54">
        <v>101283.53722331495</v>
      </c>
      <c r="AV14" s="54">
        <v>77506.251749569958</v>
      </c>
      <c r="AW14" s="54">
        <v>2263.284435794777</v>
      </c>
      <c r="AX14" s="54">
        <v>262.66150969294108</v>
      </c>
      <c r="AY14" s="54">
        <v>108.54003138387785</v>
      </c>
      <c r="AZ14" s="54">
        <v>5353.9342752812845</v>
      </c>
      <c r="BA14" s="54">
        <v>4039.7898430581199</v>
      </c>
      <c r="BB14" s="54">
        <v>1249.0302955033899</v>
      </c>
      <c r="BC14" s="54">
        <v>170.43321182984363</v>
      </c>
      <c r="BD14" s="54">
        <v>150.08829065004346</v>
      </c>
      <c r="BE14" s="54">
        <v>706.15440137056771</v>
      </c>
      <c r="BF14" s="54">
        <v>852.08236767231097</v>
      </c>
      <c r="BG14" s="54">
        <v>2449.5499724377237</v>
      </c>
      <c r="BH14" s="54">
        <v>238.15036990519559</v>
      </c>
      <c r="BI14" s="54">
        <v>648.06982196160413</v>
      </c>
      <c r="BJ14" s="54">
        <v>3522.2437834648144</v>
      </c>
      <c r="BK14" s="54">
        <v>10372.534435138308</v>
      </c>
      <c r="BL14" s="54">
        <v>3304.7590773684719</v>
      </c>
      <c r="BM14" s="54">
        <v>916.699403633408</v>
      </c>
      <c r="BN14" s="54">
        <v>28526.780697405164</v>
      </c>
      <c r="BO14" s="54">
        <v>290.95582712650321</v>
      </c>
      <c r="BP14" s="54">
        <v>0</v>
      </c>
      <c r="BQ14" s="55">
        <f t="shared" si="0"/>
        <v>2222607.239671973</v>
      </c>
      <c r="BR14" s="54">
        <v>94284.856980967685</v>
      </c>
      <c r="BS14" s="54">
        <v>0</v>
      </c>
      <c r="BT14" s="54">
        <v>0</v>
      </c>
      <c r="BU14" s="140">
        <f t="shared" si="1"/>
        <v>94284.856980967685</v>
      </c>
      <c r="BV14" s="54">
        <v>0</v>
      </c>
      <c r="BW14" s="54">
        <v>0</v>
      </c>
      <c r="BX14" s="54">
        <v>-68623.081292405026</v>
      </c>
      <c r="BY14" s="141">
        <f t="shared" si="2"/>
        <v>-68623.081292405026</v>
      </c>
      <c r="BZ14" s="141">
        <f t="shared" si="3"/>
        <v>-68623.081292405026</v>
      </c>
      <c r="CA14" s="54">
        <v>2669597.8958435068</v>
      </c>
      <c r="CB14" s="54"/>
      <c r="CC14" s="54"/>
      <c r="CD14" s="58">
        <v>11565.335495090249</v>
      </c>
      <c r="CE14" s="55">
        <f t="shared" si="4"/>
        <v>2681163.2313385969</v>
      </c>
      <c r="CF14" s="142">
        <f t="shared" si="5"/>
        <v>2706825.0070271599</v>
      </c>
      <c r="CG14" s="143">
        <f t="shared" si="6"/>
        <v>4929432.246699133</v>
      </c>
      <c r="CH14" s="143">
        <f>ponuda2013!BW14</f>
        <v>4929432.2466991339</v>
      </c>
      <c r="CI14" s="62">
        <f t="shared" si="7"/>
        <v>0</v>
      </c>
      <c r="CJ14" s="62"/>
      <c r="CL14" s="62"/>
    </row>
    <row r="15" spans="1:90" customFormat="1" ht="15" x14ac:dyDescent="0.25">
      <c r="A15" s="139">
        <v>8</v>
      </c>
      <c r="B15" s="64" t="s">
        <v>237</v>
      </c>
      <c r="C15" s="65" t="s">
        <v>301</v>
      </c>
      <c r="D15" s="54">
        <v>1406.7309347500948</v>
      </c>
      <c r="E15" s="54">
        <v>4910.036094882641</v>
      </c>
      <c r="F15" s="54">
        <v>9354.4747472464787</v>
      </c>
      <c r="G15" s="54">
        <v>2327.1671423880739</v>
      </c>
      <c r="H15" s="54">
        <v>674285.9024571405</v>
      </c>
      <c r="I15" s="54">
        <v>45445.147605027625</v>
      </c>
      <c r="J15" s="54">
        <v>31652.838157566166</v>
      </c>
      <c r="K15" s="54">
        <v>903253.39661812701</v>
      </c>
      <c r="L15" s="54">
        <v>572257.50923365506</v>
      </c>
      <c r="M15" s="54">
        <v>5084.6377168724312</v>
      </c>
      <c r="N15" s="54">
        <v>40683.226864428507</v>
      </c>
      <c r="O15" s="54">
        <v>100159.75920278873</v>
      </c>
      <c r="P15" s="54">
        <v>48914.619098302341</v>
      </c>
      <c r="Q15" s="54">
        <v>42596.193823553731</v>
      </c>
      <c r="R15" s="54">
        <v>2739.7666638392338</v>
      </c>
      <c r="S15" s="54">
        <v>7767.3080853972779</v>
      </c>
      <c r="T15" s="54">
        <v>2557.0759582551232</v>
      </c>
      <c r="U15" s="54">
        <v>24558.171278199214</v>
      </c>
      <c r="V15" s="54">
        <v>10375.15258163058</v>
      </c>
      <c r="W15" s="54">
        <v>1107.1506078538318</v>
      </c>
      <c r="X15" s="54">
        <v>2868.097176894059</v>
      </c>
      <c r="Y15" s="54">
        <v>57130.63501737365</v>
      </c>
      <c r="Z15" s="54">
        <v>3313.1687359240759</v>
      </c>
      <c r="AA15" s="54">
        <v>4601.6183280232708</v>
      </c>
      <c r="AB15" s="54">
        <v>1504.0412382743277</v>
      </c>
      <c r="AC15" s="54">
        <v>16973.1565323252</v>
      </c>
      <c r="AD15" s="54">
        <v>36132.263698134404</v>
      </c>
      <c r="AE15" s="54">
        <v>31622.49256905845</v>
      </c>
      <c r="AF15" s="54">
        <v>256607.54203803302</v>
      </c>
      <c r="AG15" s="54">
        <v>281614.42529944488</v>
      </c>
      <c r="AH15" s="54">
        <v>16560.515449133633</v>
      </c>
      <c r="AI15" s="54">
        <v>732.0215922988865</v>
      </c>
      <c r="AJ15" s="54">
        <v>1362.2547035530174</v>
      </c>
      <c r="AK15" s="54">
        <v>21152.536830939611</v>
      </c>
      <c r="AL15" s="54">
        <v>5743.8783960325309</v>
      </c>
      <c r="AM15" s="54">
        <v>184675.1294609796</v>
      </c>
      <c r="AN15" s="54">
        <v>202266.89961620263</v>
      </c>
      <c r="AO15" s="54">
        <v>3247.8027747895549</v>
      </c>
      <c r="AP15" s="54">
        <v>10690.018179601724</v>
      </c>
      <c r="AQ15" s="54">
        <v>33360.300403007161</v>
      </c>
      <c r="AR15" s="54">
        <v>53007.307311952965</v>
      </c>
      <c r="AS15" s="54">
        <v>48591.612207649639</v>
      </c>
      <c r="AT15" s="54">
        <v>45189.591465802419</v>
      </c>
      <c r="AU15" s="54">
        <v>3670.9476548852763</v>
      </c>
      <c r="AV15" s="54">
        <v>2116.5292517456883</v>
      </c>
      <c r="AW15" s="54">
        <v>38597.234522705257</v>
      </c>
      <c r="AX15" s="54">
        <v>66870.981748938415</v>
      </c>
      <c r="AY15" s="54">
        <v>5177.5287163683042</v>
      </c>
      <c r="AZ15" s="54">
        <v>22504.318736451503</v>
      </c>
      <c r="BA15" s="54">
        <v>32340.382752743117</v>
      </c>
      <c r="BB15" s="54">
        <v>4818.1179773654194</v>
      </c>
      <c r="BC15" s="54">
        <v>5128.6772382844802</v>
      </c>
      <c r="BD15" s="54">
        <v>5523.7086092742184</v>
      </c>
      <c r="BE15" s="54">
        <v>40830.292161043602</v>
      </c>
      <c r="BF15" s="54">
        <v>177304.07921908563</v>
      </c>
      <c r="BG15" s="54">
        <v>58806.838833849928</v>
      </c>
      <c r="BH15" s="54">
        <v>33400.99027279485</v>
      </c>
      <c r="BI15" s="54">
        <v>10776.075463407969</v>
      </c>
      <c r="BJ15" s="54">
        <v>36278.289107371267</v>
      </c>
      <c r="BK15" s="54">
        <v>11955.217104077781</v>
      </c>
      <c r="BL15" s="54">
        <v>54533.192314371379</v>
      </c>
      <c r="BM15" s="54">
        <v>555.86495223862653</v>
      </c>
      <c r="BN15" s="54">
        <v>8044.4002820762944</v>
      </c>
      <c r="BO15" s="54">
        <v>11233.522859232464</v>
      </c>
      <c r="BP15" s="54">
        <v>0</v>
      </c>
      <c r="BQ15" s="55">
        <f t="shared" si="0"/>
        <v>4480850.7636756459</v>
      </c>
      <c r="BR15" s="54">
        <v>891903.54478865396</v>
      </c>
      <c r="BS15" s="54">
        <v>0</v>
      </c>
      <c r="BT15" s="54">
        <v>0</v>
      </c>
      <c r="BU15" s="140">
        <f t="shared" si="1"/>
        <v>891903.54478865396</v>
      </c>
      <c r="BV15" s="54">
        <v>0</v>
      </c>
      <c r="BW15" s="54">
        <v>0</v>
      </c>
      <c r="BX15" s="54">
        <v>-38964.001300151896</v>
      </c>
      <c r="BY15" s="141">
        <f t="shared" si="2"/>
        <v>-38964.001300151896</v>
      </c>
      <c r="BZ15" s="141">
        <f t="shared" si="3"/>
        <v>-38964.001300151896</v>
      </c>
      <c r="CA15" s="54">
        <v>857999.41672438872</v>
      </c>
      <c r="CB15" s="54"/>
      <c r="CC15" s="54"/>
      <c r="CD15" s="58">
        <v>2244.3709505675215</v>
      </c>
      <c r="CE15" s="55">
        <f t="shared" si="4"/>
        <v>860243.78767495626</v>
      </c>
      <c r="CF15" s="142">
        <f t="shared" si="5"/>
        <v>1713183.3311634583</v>
      </c>
      <c r="CG15" s="143">
        <f t="shared" si="6"/>
        <v>6194034.0948391045</v>
      </c>
      <c r="CH15" s="143">
        <f>ponuda2013!BW15</f>
        <v>6194034.0948391017</v>
      </c>
      <c r="CI15" s="62">
        <f t="shared" si="7"/>
        <v>0</v>
      </c>
      <c r="CJ15" s="62"/>
      <c r="CL15" s="62"/>
    </row>
    <row r="16" spans="1:90" customFormat="1" ht="15" x14ac:dyDescent="0.25">
      <c r="A16" s="139">
        <v>9</v>
      </c>
      <c r="B16" s="64" t="s">
        <v>238</v>
      </c>
      <c r="C16" s="65" t="s">
        <v>302</v>
      </c>
      <c r="D16" s="54">
        <v>1584.8883283880791</v>
      </c>
      <c r="E16" s="54">
        <v>293.56330161142853</v>
      </c>
      <c r="F16" s="54">
        <v>186.94300681749874</v>
      </c>
      <c r="G16" s="54">
        <v>496.63516511453895</v>
      </c>
      <c r="H16" s="54">
        <v>126068.11177679406</v>
      </c>
      <c r="I16" s="54">
        <v>3246.6769607085803</v>
      </c>
      <c r="J16" s="54">
        <v>1349.5395094262565</v>
      </c>
      <c r="K16" s="54">
        <v>14862.956241536867</v>
      </c>
      <c r="L16" s="54">
        <v>493745.78991596418</v>
      </c>
      <c r="M16" s="54">
        <v>29698.570888544709</v>
      </c>
      <c r="N16" s="54">
        <v>3123.6278359315493</v>
      </c>
      <c r="O16" s="54">
        <v>268.86307579075719</v>
      </c>
      <c r="P16" s="54">
        <v>2064.7758743977147</v>
      </c>
      <c r="Q16" s="54">
        <v>6358.2737250141627</v>
      </c>
      <c r="R16" s="54">
        <v>212.75183564831718</v>
      </c>
      <c r="S16" s="54">
        <v>1478.9849368078781</v>
      </c>
      <c r="T16" s="54">
        <v>1317.3933464423094</v>
      </c>
      <c r="U16" s="54">
        <v>1695.3340783683441</v>
      </c>
      <c r="V16" s="54">
        <v>1609.2959620400368</v>
      </c>
      <c r="W16" s="54">
        <v>1105.5714151710501</v>
      </c>
      <c r="X16" s="54">
        <v>344.05374236825963</v>
      </c>
      <c r="Y16" s="54">
        <v>2819.7036417026234</v>
      </c>
      <c r="Z16" s="54">
        <v>302.11635068003181</v>
      </c>
      <c r="AA16" s="54">
        <v>74529.56624829791</v>
      </c>
      <c r="AB16" s="54">
        <v>208.85591387276634</v>
      </c>
      <c r="AC16" s="54">
        <v>467.28841050399956</v>
      </c>
      <c r="AD16" s="54">
        <v>9489.0637390401425</v>
      </c>
      <c r="AE16" s="54">
        <v>27523.356939989186</v>
      </c>
      <c r="AF16" s="54">
        <v>56793.612253018626</v>
      </c>
      <c r="AG16" s="54">
        <v>684652.74770056515</v>
      </c>
      <c r="AH16" s="54">
        <v>1378.2481259016115</v>
      </c>
      <c r="AI16" s="54">
        <v>463.6291388525762</v>
      </c>
      <c r="AJ16" s="54">
        <v>2272.0336921522871</v>
      </c>
      <c r="AK16" s="54">
        <v>198.75758418622175</v>
      </c>
      <c r="AL16" s="54">
        <v>5066.6698258896013</v>
      </c>
      <c r="AM16" s="54">
        <v>108123.35847051075</v>
      </c>
      <c r="AN16" s="54">
        <v>539292.77511544328</v>
      </c>
      <c r="AO16" s="54">
        <v>3337.8951501091519</v>
      </c>
      <c r="AP16" s="54">
        <v>72497.542230816543</v>
      </c>
      <c r="AQ16" s="54">
        <v>12628.626561260766</v>
      </c>
      <c r="AR16" s="54">
        <v>35342.827599308264</v>
      </c>
      <c r="AS16" s="54">
        <v>45921.107555746901</v>
      </c>
      <c r="AT16" s="54">
        <v>5474.8769240367419</v>
      </c>
      <c r="AU16" s="54">
        <v>864.45762049801408</v>
      </c>
      <c r="AV16" s="54">
        <v>392.13326108552434</v>
      </c>
      <c r="AW16" s="54">
        <v>31338.681254459661</v>
      </c>
      <c r="AX16" s="54">
        <v>7924.5286255639176</v>
      </c>
      <c r="AY16" s="54">
        <v>7734.9362695223654</v>
      </c>
      <c r="AZ16" s="54">
        <v>78447.640393584326</v>
      </c>
      <c r="BA16" s="54">
        <v>16524.392433647285</v>
      </c>
      <c r="BB16" s="54">
        <v>1838.4537282544268</v>
      </c>
      <c r="BC16" s="54">
        <v>38.018719526593102</v>
      </c>
      <c r="BD16" s="54">
        <v>19897.461522674432</v>
      </c>
      <c r="BE16" s="54">
        <v>978.05125744686063</v>
      </c>
      <c r="BF16" s="54">
        <v>112956.08090856034</v>
      </c>
      <c r="BG16" s="54">
        <v>78336.02071085792</v>
      </c>
      <c r="BH16" s="54">
        <v>4522.565385723663</v>
      </c>
      <c r="BI16" s="54">
        <v>11279.008656737969</v>
      </c>
      <c r="BJ16" s="54">
        <v>9742.3726552213375</v>
      </c>
      <c r="BK16" s="54">
        <v>17593.690167184977</v>
      </c>
      <c r="BL16" s="54">
        <v>178042.0547005893</v>
      </c>
      <c r="BM16" s="54">
        <v>248.78788455808703</v>
      </c>
      <c r="BN16" s="54">
        <v>3421.7031807387557</v>
      </c>
      <c r="BO16" s="54">
        <v>6997.3222686046229</v>
      </c>
      <c r="BP16" s="54">
        <v>0</v>
      </c>
      <c r="BQ16" s="55">
        <f t="shared" si="0"/>
        <v>2969015.621699811</v>
      </c>
      <c r="BR16" s="54">
        <v>177310.2940831845</v>
      </c>
      <c r="BS16" s="54">
        <v>0</v>
      </c>
      <c r="BT16" s="54">
        <v>0</v>
      </c>
      <c r="BU16" s="140">
        <f t="shared" si="1"/>
        <v>177310.2940831845</v>
      </c>
      <c r="BV16" s="54">
        <v>0</v>
      </c>
      <c r="BW16" s="54">
        <v>0</v>
      </c>
      <c r="BX16" s="54">
        <v>-90817.326929398259</v>
      </c>
      <c r="BY16" s="141">
        <f t="shared" si="2"/>
        <v>-90817.326929398259</v>
      </c>
      <c r="BZ16" s="141">
        <f t="shared" si="3"/>
        <v>-90817.326929398259</v>
      </c>
      <c r="CA16" s="54">
        <v>14704.15987388939</v>
      </c>
      <c r="CB16" s="54"/>
      <c r="CC16" s="54"/>
      <c r="CD16" s="58">
        <v>52400.729675286013</v>
      </c>
      <c r="CE16" s="55">
        <f t="shared" si="4"/>
        <v>67104.889549175408</v>
      </c>
      <c r="CF16" s="142">
        <f t="shared" si="5"/>
        <v>153597.85670296167</v>
      </c>
      <c r="CG16" s="143">
        <f t="shared" si="6"/>
        <v>3122613.4784027725</v>
      </c>
      <c r="CH16" s="143">
        <f>ponuda2013!BW16</f>
        <v>3122613.4784027734</v>
      </c>
      <c r="CI16" s="62">
        <f t="shared" si="7"/>
        <v>0</v>
      </c>
      <c r="CJ16" s="62"/>
      <c r="CL16" s="62"/>
    </row>
    <row r="17" spans="1:90" customFormat="1" ht="15" x14ac:dyDescent="0.25">
      <c r="A17" s="139">
        <v>10</v>
      </c>
      <c r="B17" s="64" t="s">
        <v>239</v>
      </c>
      <c r="C17" s="65" t="s">
        <v>303</v>
      </c>
      <c r="D17" s="54">
        <v>474095.65921973984</v>
      </c>
      <c r="E17" s="54">
        <v>137323.20844935402</v>
      </c>
      <c r="F17" s="54">
        <v>16465.077836285585</v>
      </c>
      <c r="G17" s="54">
        <v>4854.9722019559522</v>
      </c>
      <c r="H17" s="54">
        <v>475.44501445646131</v>
      </c>
      <c r="I17" s="54">
        <v>224.04537327171533</v>
      </c>
      <c r="J17" s="54">
        <v>14316.519540382751</v>
      </c>
      <c r="K17" s="54">
        <v>475.50066307141685</v>
      </c>
      <c r="L17" s="54">
        <v>62.920417430310565</v>
      </c>
      <c r="M17" s="54">
        <v>1554166.4938085016</v>
      </c>
      <c r="N17" s="54">
        <v>21252.024884542836</v>
      </c>
      <c r="O17" s="54">
        <v>2463.7136973015886</v>
      </c>
      <c r="P17" s="54">
        <v>4162.8322501263856</v>
      </c>
      <c r="Q17" s="54">
        <v>438.92792043997588</v>
      </c>
      <c r="R17" s="54">
        <v>50732.879269919751</v>
      </c>
      <c r="S17" s="54">
        <v>3565.7512705162781</v>
      </c>
      <c r="T17" s="54">
        <v>2114.5983660281031</v>
      </c>
      <c r="U17" s="54">
        <v>50106.722124331238</v>
      </c>
      <c r="V17" s="54">
        <v>5431.6513871348379</v>
      </c>
      <c r="W17" s="54">
        <v>52.599599137033998</v>
      </c>
      <c r="X17" s="54">
        <v>1511.9271082356317</v>
      </c>
      <c r="Y17" s="54">
        <v>55131.852593638338</v>
      </c>
      <c r="Z17" s="54">
        <v>3465.3568187506867</v>
      </c>
      <c r="AA17" s="54">
        <v>733874.01448746724</v>
      </c>
      <c r="AB17" s="54">
        <v>387.49303410683251</v>
      </c>
      <c r="AC17" s="54">
        <v>222856.79240992726</v>
      </c>
      <c r="AD17" s="54">
        <v>1081720.7245976645</v>
      </c>
      <c r="AE17" s="54">
        <v>77770.514545881961</v>
      </c>
      <c r="AF17" s="54">
        <v>729863.28242107935</v>
      </c>
      <c r="AG17" s="54">
        <v>411206.2270987081</v>
      </c>
      <c r="AH17" s="54">
        <v>1960005.1073477336</v>
      </c>
      <c r="AI17" s="54">
        <v>319909.86340240511</v>
      </c>
      <c r="AJ17" s="54">
        <v>241472.17217228891</v>
      </c>
      <c r="AK17" s="54">
        <v>173594.40941458329</v>
      </c>
      <c r="AL17" s="54">
        <v>21650.994379844637</v>
      </c>
      <c r="AM17" s="54">
        <v>85125.742811348449</v>
      </c>
      <c r="AN17" s="54">
        <v>8038.8147155882016</v>
      </c>
      <c r="AO17" s="54">
        <v>3569.9365200387656</v>
      </c>
      <c r="AP17" s="54">
        <v>51571.249639787544</v>
      </c>
      <c r="AQ17" s="54">
        <v>34054.338334929125</v>
      </c>
      <c r="AR17" s="54">
        <v>8122.7481715855056</v>
      </c>
      <c r="AS17" s="54">
        <v>30562.607761050931</v>
      </c>
      <c r="AT17" s="54">
        <v>5560.6670217009041</v>
      </c>
      <c r="AU17" s="54">
        <v>6027.2520158700418</v>
      </c>
      <c r="AV17" s="54">
        <v>654.56679206243507</v>
      </c>
      <c r="AW17" s="54">
        <v>97522.22504905815</v>
      </c>
      <c r="AX17" s="54">
        <v>27716.100189798206</v>
      </c>
      <c r="AY17" s="54">
        <v>2126.3164878706939</v>
      </c>
      <c r="AZ17" s="54">
        <v>87695.275865725547</v>
      </c>
      <c r="BA17" s="54">
        <v>17796.820540877517</v>
      </c>
      <c r="BB17" s="54">
        <v>10287.123448158758</v>
      </c>
      <c r="BC17" s="54">
        <v>4742.1342213338794</v>
      </c>
      <c r="BD17" s="54">
        <v>7703.0998469257484</v>
      </c>
      <c r="BE17" s="54">
        <v>47758.927817708209</v>
      </c>
      <c r="BF17" s="54">
        <v>557756.87818293192</v>
      </c>
      <c r="BG17" s="54">
        <v>22373.917359206596</v>
      </c>
      <c r="BH17" s="54">
        <v>64586.006498939736</v>
      </c>
      <c r="BI17" s="54">
        <v>24100.710153253487</v>
      </c>
      <c r="BJ17" s="54">
        <v>24158.611905143473</v>
      </c>
      <c r="BK17" s="54">
        <v>24184.594903002391</v>
      </c>
      <c r="BL17" s="54">
        <v>25179.161639868675</v>
      </c>
      <c r="BM17" s="54">
        <v>837.65450597030394</v>
      </c>
      <c r="BN17" s="54">
        <v>30054.162594603778</v>
      </c>
      <c r="BO17" s="54">
        <v>0</v>
      </c>
      <c r="BP17" s="54">
        <v>0</v>
      </c>
      <c r="BQ17" s="55">
        <f t="shared" si="0"/>
        <v>9687069.9201205801</v>
      </c>
      <c r="BR17" s="54">
        <v>3300673.6740558362</v>
      </c>
      <c r="BS17" s="54">
        <v>0</v>
      </c>
      <c r="BT17" s="54">
        <v>0</v>
      </c>
      <c r="BU17" s="140">
        <f t="shared" si="1"/>
        <v>3300673.6740558362</v>
      </c>
      <c r="BV17" s="54">
        <v>0</v>
      </c>
      <c r="BW17" s="54">
        <v>0</v>
      </c>
      <c r="BX17" s="54">
        <v>-250572.17981732608</v>
      </c>
      <c r="BY17" s="141">
        <f t="shared" si="2"/>
        <v>-250572.17981732608</v>
      </c>
      <c r="BZ17" s="141">
        <f t="shared" si="3"/>
        <v>-250572.17981732608</v>
      </c>
      <c r="CA17" s="54">
        <v>7279506.2023942117</v>
      </c>
      <c r="CB17" s="54"/>
      <c r="CC17" s="54"/>
      <c r="CD17" s="58">
        <v>1313385.8839491834</v>
      </c>
      <c r="CE17" s="55">
        <f t="shared" si="4"/>
        <v>8592892.0863433946</v>
      </c>
      <c r="CF17" s="142">
        <f t="shared" si="5"/>
        <v>11642993.580581903</v>
      </c>
      <c r="CG17" s="143">
        <f t="shared" si="6"/>
        <v>21330063.500702485</v>
      </c>
      <c r="CH17" s="143">
        <f>ponuda2013!BW17</f>
        <v>21330063.500702485</v>
      </c>
      <c r="CI17" s="62">
        <f t="shared" si="7"/>
        <v>0</v>
      </c>
      <c r="CJ17" s="62"/>
      <c r="CL17" s="62"/>
    </row>
    <row r="18" spans="1:90" customFormat="1" ht="15" x14ac:dyDescent="0.25">
      <c r="A18" s="139">
        <v>11</v>
      </c>
      <c r="B18" s="64" t="s">
        <v>240</v>
      </c>
      <c r="C18" s="65" t="s">
        <v>304</v>
      </c>
      <c r="D18" s="54">
        <v>1543567.4499886618</v>
      </c>
      <c r="E18" s="54">
        <v>4656.1489017641061</v>
      </c>
      <c r="F18" s="54">
        <v>9618.144842865855</v>
      </c>
      <c r="G18" s="54">
        <v>89292.181945672113</v>
      </c>
      <c r="H18" s="54">
        <v>267519.51559245645</v>
      </c>
      <c r="I18" s="54">
        <v>230072.35634842303</v>
      </c>
      <c r="J18" s="54">
        <v>131282.96612721833</v>
      </c>
      <c r="K18" s="54">
        <v>174649.28104866258</v>
      </c>
      <c r="L18" s="54">
        <v>228850.59654988535</v>
      </c>
      <c r="M18" s="54">
        <v>698871.48417362338</v>
      </c>
      <c r="N18" s="54">
        <v>1217694.9163969764</v>
      </c>
      <c r="O18" s="54">
        <v>679339.56451155304</v>
      </c>
      <c r="P18" s="54">
        <v>1475976.4708029779</v>
      </c>
      <c r="Q18" s="54">
        <v>270248.16900391778</v>
      </c>
      <c r="R18" s="54">
        <v>31030.744586086585</v>
      </c>
      <c r="S18" s="54">
        <v>105402.52549289721</v>
      </c>
      <c r="T18" s="54">
        <v>32429.556874291371</v>
      </c>
      <c r="U18" s="54">
        <v>268916.15462157922</v>
      </c>
      <c r="V18" s="54">
        <v>79030.828788804851</v>
      </c>
      <c r="W18" s="54">
        <v>73649.6715026741</v>
      </c>
      <c r="X18" s="54">
        <v>58576.914505659857</v>
      </c>
      <c r="Y18" s="54">
        <v>130091.75768635703</v>
      </c>
      <c r="Z18" s="54">
        <v>23566.274635430971</v>
      </c>
      <c r="AA18" s="54">
        <v>143820.95478928773</v>
      </c>
      <c r="AB18" s="54">
        <v>21353.177894137141</v>
      </c>
      <c r="AC18" s="54">
        <v>34416.161313032106</v>
      </c>
      <c r="AD18" s="54">
        <v>188433.44204265348</v>
      </c>
      <c r="AE18" s="54">
        <v>30642.486818250411</v>
      </c>
      <c r="AF18" s="54">
        <v>104023.78018303226</v>
      </c>
      <c r="AG18" s="54">
        <v>87015.345750199573</v>
      </c>
      <c r="AH18" s="54">
        <v>22152.836664365728</v>
      </c>
      <c r="AI18" s="54">
        <v>68396.416652771179</v>
      </c>
      <c r="AJ18" s="54">
        <v>61.974309342451754</v>
      </c>
      <c r="AK18" s="54">
        <v>22353.953447673906</v>
      </c>
      <c r="AL18" s="54">
        <v>539.25787692685117</v>
      </c>
      <c r="AM18" s="54">
        <v>191823.03745805015</v>
      </c>
      <c r="AN18" s="54">
        <v>32239.049364852126</v>
      </c>
      <c r="AO18" s="54">
        <v>5260.6709946767769</v>
      </c>
      <c r="AP18" s="54">
        <v>1483.5731258693529</v>
      </c>
      <c r="AQ18" s="54">
        <v>1911.4093086148489</v>
      </c>
      <c r="AR18" s="54">
        <v>4497.581031559941</v>
      </c>
      <c r="AS18" s="54">
        <v>5250.786159602063</v>
      </c>
      <c r="AT18" s="54">
        <v>0.46735287417642685</v>
      </c>
      <c r="AU18" s="54">
        <v>138478.16852110872</v>
      </c>
      <c r="AV18" s="54">
        <v>47228.587529889002</v>
      </c>
      <c r="AW18" s="54">
        <v>8730.4821117249576</v>
      </c>
      <c r="AX18" s="54">
        <v>10237.905402608758</v>
      </c>
      <c r="AY18" s="54">
        <v>46367.123556441904</v>
      </c>
      <c r="AZ18" s="54">
        <v>12512.694070569634</v>
      </c>
      <c r="BA18" s="54">
        <v>5109.7771525035596</v>
      </c>
      <c r="BB18" s="54">
        <v>2187.8786255630466</v>
      </c>
      <c r="BC18" s="54">
        <v>7096.0583496377794</v>
      </c>
      <c r="BD18" s="54">
        <v>814.14928279454489</v>
      </c>
      <c r="BE18" s="54">
        <v>83483.528498123458</v>
      </c>
      <c r="BF18" s="54">
        <v>34378.189730990583</v>
      </c>
      <c r="BG18" s="54">
        <v>43777.094674655222</v>
      </c>
      <c r="BH18" s="54">
        <v>58185.490262320323</v>
      </c>
      <c r="BI18" s="54">
        <v>16678.374038479164</v>
      </c>
      <c r="BJ18" s="54">
        <v>9849.8054309978725</v>
      </c>
      <c r="BK18" s="54">
        <v>28630.612128024357</v>
      </c>
      <c r="BL18" s="54">
        <v>23055.644793645475</v>
      </c>
      <c r="BM18" s="54">
        <v>42.946908065269149</v>
      </c>
      <c r="BN18" s="54">
        <v>74633.956346979423</v>
      </c>
      <c r="BO18" s="54">
        <v>31226.642327743011</v>
      </c>
      <c r="BP18" s="54">
        <v>0</v>
      </c>
      <c r="BQ18" s="55">
        <f t="shared" si="0"/>
        <v>9472715.1472090688</v>
      </c>
      <c r="BR18" s="54">
        <v>2481369.8343766262</v>
      </c>
      <c r="BS18" s="54">
        <v>0</v>
      </c>
      <c r="BT18" s="54">
        <v>0</v>
      </c>
      <c r="BU18" s="140">
        <f t="shared" si="1"/>
        <v>2481369.8343766262</v>
      </c>
      <c r="BV18" s="54">
        <v>0</v>
      </c>
      <c r="BW18" s="54">
        <v>0</v>
      </c>
      <c r="BX18" s="54">
        <v>-109757.19839793052</v>
      </c>
      <c r="BY18" s="141">
        <f t="shared" si="2"/>
        <v>-109757.19839793052</v>
      </c>
      <c r="BZ18" s="141">
        <f t="shared" si="3"/>
        <v>-109757.19839793052</v>
      </c>
      <c r="CA18" s="54">
        <v>4410639.1677528461</v>
      </c>
      <c r="CB18" s="54"/>
      <c r="CC18" s="54"/>
      <c r="CD18" s="58">
        <v>163509.65539066365</v>
      </c>
      <c r="CE18" s="55">
        <f t="shared" si="4"/>
        <v>4574148.8231435101</v>
      </c>
      <c r="CF18" s="142">
        <f t="shared" si="5"/>
        <v>6945761.4591222052</v>
      </c>
      <c r="CG18" s="143">
        <f t="shared" si="6"/>
        <v>16418476.606331274</v>
      </c>
      <c r="CH18" s="143">
        <f>ponuda2013!BW18</f>
        <v>16418476.606331281</v>
      </c>
      <c r="CI18" s="62">
        <f t="shared" si="7"/>
        <v>0</v>
      </c>
      <c r="CJ18" s="62"/>
      <c r="CL18" s="62"/>
    </row>
    <row r="19" spans="1:90" customFormat="1" ht="15" x14ac:dyDescent="0.25">
      <c r="A19" s="139">
        <v>12</v>
      </c>
      <c r="B19" s="64" t="s">
        <v>241</v>
      </c>
      <c r="C19" s="65" t="s">
        <v>305</v>
      </c>
      <c r="D19" s="54">
        <v>8902.1631358173909</v>
      </c>
      <c r="E19" s="54">
        <v>37.065450283254421</v>
      </c>
      <c r="F19" s="54">
        <v>178.73218300223425</v>
      </c>
      <c r="G19" s="54">
        <v>22.745408547661516</v>
      </c>
      <c r="H19" s="54">
        <v>83399.467826075779</v>
      </c>
      <c r="I19" s="54">
        <v>422.08974785948186</v>
      </c>
      <c r="J19" s="54">
        <v>10.370753023749515</v>
      </c>
      <c r="K19" s="54">
        <v>9.5729238329241841</v>
      </c>
      <c r="L19" s="54">
        <v>28.899071454288908</v>
      </c>
      <c r="M19" s="54">
        <v>18.076696137195178</v>
      </c>
      <c r="N19" s="54">
        <v>3621.4649499767838</v>
      </c>
      <c r="O19" s="54">
        <v>373877.61770227726</v>
      </c>
      <c r="P19" s="54">
        <v>85.402556344754544</v>
      </c>
      <c r="Q19" s="54">
        <v>46.657956789824745</v>
      </c>
      <c r="R19" s="54">
        <v>4.5300525933054319</v>
      </c>
      <c r="S19" s="54">
        <v>50.210314821056294</v>
      </c>
      <c r="T19" s="54">
        <v>6.7518422073506299</v>
      </c>
      <c r="U19" s="54">
        <v>46.848903157059624</v>
      </c>
      <c r="V19" s="54">
        <v>45.121383164140248</v>
      </c>
      <c r="W19" s="54">
        <v>74.200628518190371</v>
      </c>
      <c r="X19" s="54">
        <v>20.051747018599336</v>
      </c>
      <c r="Y19" s="54">
        <v>221.20345251862648</v>
      </c>
      <c r="Z19" s="54">
        <v>21.130598540040541</v>
      </c>
      <c r="AA19" s="54">
        <v>56.206089615716259</v>
      </c>
      <c r="AB19" s="54">
        <v>240.38438354839673</v>
      </c>
      <c r="AC19" s="54">
        <v>76.958801885063096</v>
      </c>
      <c r="AD19" s="54">
        <v>778.46219795317757</v>
      </c>
      <c r="AE19" s="54">
        <v>2.3751021666753478</v>
      </c>
      <c r="AF19" s="54">
        <v>309836.69977098744</v>
      </c>
      <c r="AG19" s="54">
        <v>9443.9592901533979</v>
      </c>
      <c r="AH19" s="54">
        <v>63.124770880572825</v>
      </c>
      <c r="AI19" s="54">
        <v>10.99339399641484</v>
      </c>
      <c r="AJ19" s="54">
        <v>82.608226649613172</v>
      </c>
      <c r="AK19" s="54">
        <v>210.51138678808383</v>
      </c>
      <c r="AL19" s="54">
        <v>89.43777663122448</v>
      </c>
      <c r="AM19" s="54">
        <v>313.65349622613525</v>
      </c>
      <c r="AN19" s="54">
        <v>5.2602582993797213</v>
      </c>
      <c r="AO19" s="54">
        <v>83.422077897388974</v>
      </c>
      <c r="AP19" s="54">
        <v>37.522639625808502</v>
      </c>
      <c r="AQ19" s="54">
        <v>35.073786877421092</v>
      </c>
      <c r="AR19" s="54">
        <v>112.81575246056073</v>
      </c>
      <c r="AS19" s="54">
        <v>6.6541925562035606</v>
      </c>
      <c r="AT19" s="54">
        <v>2.1754867361147467</v>
      </c>
      <c r="AU19" s="54">
        <v>40.91121331718562</v>
      </c>
      <c r="AV19" s="54">
        <v>35.754658823092178</v>
      </c>
      <c r="AW19" s="54">
        <v>204.27942798436715</v>
      </c>
      <c r="AX19" s="54">
        <v>195.72685691787305</v>
      </c>
      <c r="AY19" s="54">
        <v>1.3776743486515048</v>
      </c>
      <c r="AZ19" s="54">
        <v>5836.7383597089311</v>
      </c>
      <c r="BA19" s="54">
        <v>58066.969583505488</v>
      </c>
      <c r="BB19" s="54">
        <v>6.5769138960694811</v>
      </c>
      <c r="BC19" s="54">
        <v>0.37844618451432099</v>
      </c>
      <c r="BD19" s="54">
        <v>9.105679229068139</v>
      </c>
      <c r="BE19" s="54">
        <v>70.712483153517582</v>
      </c>
      <c r="BF19" s="54">
        <v>17370.578544017604</v>
      </c>
      <c r="BG19" s="54">
        <v>1477.7377830482221</v>
      </c>
      <c r="BH19" s="54">
        <v>2130948.9515196392</v>
      </c>
      <c r="BI19" s="54">
        <v>3530.2951999701677</v>
      </c>
      <c r="BJ19" s="54">
        <v>194.26427298467527</v>
      </c>
      <c r="BK19" s="54">
        <v>3586.8389116580279</v>
      </c>
      <c r="BL19" s="54">
        <v>65.529336271970379</v>
      </c>
      <c r="BM19" s="54">
        <v>6.8630497127849068</v>
      </c>
      <c r="BN19" s="54">
        <v>393.59185121966493</v>
      </c>
      <c r="BO19" s="54">
        <v>0</v>
      </c>
      <c r="BP19" s="54">
        <v>0</v>
      </c>
      <c r="BQ19" s="55">
        <f t="shared" si="0"/>
        <v>3014681.8559314869</v>
      </c>
      <c r="BR19" s="54">
        <v>1331821.2827316271</v>
      </c>
      <c r="BS19" s="54">
        <v>0</v>
      </c>
      <c r="BT19" s="54">
        <v>2192894.4390947651</v>
      </c>
      <c r="BU19" s="140">
        <f t="shared" si="1"/>
        <v>3524715.7218263922</v>
      </c>
      <c r="BV19" s="54">
        <v>0</v>
      </c>
      <c r="BW19" s="54">
        <v>0</v>
      </c>
      <c r="BX19" s="54">
        <v>-48496.209407644274</v>
      </c>
      <c r="BY19" s="141">
        <f t="shared" si="2"/>
        <v>-48496.209407644274</v>
      </c>
      <c r="BZ19" s="141">
        <f t="shared" si="3"/>
        <v>-48496.209407644274</v>
      </c>
      <c r="CA19" s="54">
        <v>2607749.4528165688</v>
      </c>
      <c r="CB19" s="54"/>
      <c r="CC19" s="54"/>
      <c r="CD19" s="58">
        <v>342437.77472495189</v>
      </c>
      <c r="CE19" s="55">
        <f t="shared" si="4"/>
        <v>2950187.2275415207</v>
      </c>
      <c r="CF19" s="142">
        <f t="shared" si="5"/>
        <v>6426406.7399602681</v>
      </c>
      <c r="CG19" s="143">
        <f t="shared" si="6"/>
        <v>9441088.5958917551</v>
      </c>
      <c r="CH19" s="143">
        <f>ponuda2013!BW19</f>
        <v>9441088.5958917532</v>
      </c>
      <c r="CI19" s="62">
        <f t="shared" si="7"/>
        <v>0</v>
      </c>
      <c r="CJ19" s="62"/>
      <c r="CL19" s="62"/>
    </row>
    <row r="20" spans="1:90" customFormat="1" ht="15" x14ac:dyDescent="0.25">
      <c r="A20" s="139">
        <v>13</v>
      </c>
      <c r="B20" s="64" t="s">
        <v>242</v>
      </c>
      <c r="C20" s="65" t="s">
        <v>306</v>
      </c>
      <c r="D20" s="54">
        <v>49702.785639266702</v>
      </c>
      <c r="E20" s="54">
        <v>4386.1129960179569</v>
      </c>
      <c r="F20" s="54">
        <v>647.78321300687378</v>
      </c>
      <c r="G20" s="54">
        <v>37390.787292751033</v>
      </c>
      <c r="H20" s="54">
        <v>790144.7752000005</v>
      </c>
      <c r="I20" s="54">
        <v>60915.904813922018</v>
      </c>
      <c r="J20" s="54">
        <v>25866.464321854517</v>
      </c>
      <c r="K20" s="54">
        <v>8038.9154067877816</v>
      </c>
      <c r="L20" s="54">
        <v>62523.965777248566</v>
      </c>
      <c r="M20" s="54">
        <v>5254.2528107769758</v>
      </c>
      <c r="N20" s="54">
        <v>217487.32095986773</v>
      </c>
      <c r="O20" s="54">
        <v>118840.01380762603</v>
      </c>
      <c r="P20" s="54">
        <v>448624.14197354158</v>
      </c>
      <c r="Q20" s="54">
        <v>51956.90622906763</v>
      </c>
      <c r="R20" s="54">
        <v>5060.1201357304972</v>
      </c>
      <c r="S20" s="54">
        <v>23354.593638591818</v>
      </c>
      <c r="T20" s="54">
        <v>51371.485057971942</v>
      </c>
      <c r="U20" s="54">
        <v>190759.79414696759</v>
      </c>
      <c r="V20" s="54">
        <v>56655.549871531024</v>
      </c>
      <c r="W20" s="54">
        <v>32690.229185372729</v>
      </c>
      <c r="X20" s="54">
        <v>13513.783469690597</v>
      </c>
      <c r="Y20" s="54">
        <v>63088.533565479447</v>
      </c>
      <c r="Z20" s="54">
        <v>20363.989310044581</v>
      </c>
      <c r="AA20" s="54">
        <v>25381.081490594705</v>
      </c>
      <c r="AB20" s="54">
        <v>11465.729613829013</v>
      </c>
      <c r="AC20" s="54">
        <v>45402.172020849262</v>
      </c>
      <c r="AD20" s="54">
        <v>711365.37715630129</v>
      </c>
      <c r="AE20" s="54">
        <v>36805.015396963281</v>
      </c>
      <c r="AF20" s="54">
        <v>157109.55493785653</v>
      </c>
      <c r="AG20" s="54">
        <v>279850.69753109117</v>
      </c>
      <c r="AH20" s="54">
        <v>500793.33740188752</v>
      </c>
      <c r="AI20" s="54">
        <v>979.32431542947631</v>
      </c>
      <c r="AJ20" s="54">
        <v>1562.1117569597923</v>
      </c>
      <c r="AK20" s="54">
        <v>14199.7429925412</v>
      </c>
      <c r="AL20" s="54">
        <v>3439.2570397711625</v>
      </c>
      <c r="AM20" s="54">
        <v>35261.919280381095</v>
      </c>
      <c r="AN20" s="54">
        <v>1174.6060884233552</v>
      </c>
      <c r="AO20" s="54">
        <v>2336.2696874313478</v>
      </c>
      <c r="AP20" s="54">
        <v>6.6983500608983944</v>
      </c>
      <c r="AQ20" s="54">
        <v>2387.4312271642916</v>
      </c>
      <c r="AR20" s="54">
        <v>43422.643772207783</v>
      </c>
      <c r="AS20" s="54">
        <v>31.794652803124418</v>
      </c>
      <c r="AT20" s="54">
        <v>16436.531775723939</v>
      </c>
      <c r="AU20" s="54">
        <v>2666.6482193027805</v>
      </c>
      <c r="AV20" s="54">
        <v>18832.387845364407</v>
      </c>
      <c r="AW20" s="54">
        <v>13655.15441908351</v>
      </c>
      <c r="AX20" s="54">
        <v>28303.723389812563</v>
      </c>
      <c r="AY20" s="54">
        <v>8973.4239864036681</v>
      </c>
      <c r="AZ20" s="54">
        <v>18891.047306299108</v>
      </c>
      <c r="BA20" s="54">
        <v>3306.9884885602296</v>
      </c>
      <c r="BB20" s="54">
        <v>5763.3951656116196</v>
      </c>
      <c r="BC20" s="54">
        <v>568.89868951468077</v>
      </c>
      <c r="BD20" s="54">
        <v>5003.4148531451719</v>
      </c>
      <c r="BE20" s="54">
        <v>9090.0039228573733</v>
      </c>
      <c r="BF20" s="54">
        <v>103358.67664230547</v>
      </c>
      <c r="BG20" s="54">
        <v>16088.097140350763</v>
      </c>
      <c r="BH20" s="54">
        <v>9938.7595177217445</v>
      </c>
      <c r="BI20" s="54">
        <v>7108.22606103217</v>
      </c>
      <c r="BJ20" s="54">
        <v>2052.6146252602698</v>
      </c>
      <c r="BK20" s="54">
        <v>323.3867654133187</v>
      </c>
      <c r="BL20" s="54">
        <v>25188.47167223713</v>
      </c>
      <c r="BM20" s="54">
        <v>1.087948798579558</v>
      </c>
      <c r="BN20" s="54">
        <v>10823.301177518491</v>
      </c>
      <c r="BO20" s="54">
        <v>623.99442382337281</v>
      </c>
      <c r="BP20" s="54">
        <v>0</v>
      </c>
      <c r="BQ20" s="55">
        <f t="shared" si="0"/>
        <v>4518611.2075718017</v>
      </c>
      <c r="BR20" s="54">
        <v>2372724.1174195707</v>
      </c>
      <c r="BS20" s="54">
        <v>0</v>
      </c>
      <c r="BT20" s="54">
        <v>0</v>
      </c>
      <c r="BU20" s="140">
        <f t="shared" si="1"/>
        <v>2372724.1174195707</v>
      </c>
      <c r="BV20" s="54">
        <v>0</v>
      </c>
      <c r="BW20" s="54">
        <v>0</v>
      </c>
      <c r="BX20" s="54">
        <v>-67681.850203598558</v>
      </c>
      <c r="BY20" s="141">
        <f t="shared" si="2"/>
        <v>-67681.850203598558</v>
      </c>
      <c r="BZ20" s="141">
        <f t="shared" si="3"/>
        <v>-67681.850203598558</v>
      </c>
      <c r="CA20" s="54">
        <v>1607497.2215984398</v>
      </c>
      <c r="CB20" s="54"/>
      <c r="CC20" s="54"/>
      <c r="CD20" s="58">
        <v>257965.83870257504</v>
      </c>
      <c r="CE20" s="55">
        <f t="shared" si="4"/>
        <v>1865463.0603010149</v>
      </c>
      <c r="CF20" s="142">
        <f t="shared" si="5"/>
        <v>4170505.327516987</v>
      </c>
      <c r="CG20" s="143">
        <f t="shared" si="6"/>
        <v>8689116.5350887887</v>
      </c>
      <c r="CH20" s="143">
        <f>ponuda2013!BW20</f>
        <v>8689116.535088785</v>
      </c>
      <c r="CI20" s="62">
        <f t="shared" si="7"/>
        <v>0</v>
      </c>
      <c r="CJ20" s="62"/>
      <c r="CL20" s="62"/>
    </row>
    <row r="21" spans="1:90" customFormat="1" ht="15" x14ac:dyDescent="0.25">
      <c r="A21" s="139">
        <v>14</v>
      </c>
      <c r="B21" s="64" t="s">
        <v>243</v>
      </c>
      <c r="C21" s="65" t="s">
        <v>307</v>
      </c>
      <c r="D21" s="54">
        <v>21230.324528983503</v>
      </c>
      <c r="E21" s="54">
        <v>857.96820017784785</v>
      </c>
      <c r="F21" s="54">
        <v>567.43170196835217</v>
      </c>
      <c r="G21" s="54">
        <v>13373.384390120398</v>
      </c>
      <c r="H21" s="54">
        <v>170738.96884215382</v>
      </c>
      <c r="I21" s="54">
        <v>6551.299378736946</v>
      </c>
      <c r="J21" s="54">
        <v>21947.979660394907</v>
      </c>
      <c r="K21" s="54">
        <v>1070.9798022187913</v>
      </c>
      <c r="L21" s="54">
        <v>628.5769632515736</v>
      </c>
      <c r="M21" s="54">
        <v>5272.3217659982492</v>
      </c>
      <c r="N21" s="54">
        <v>12827.802642355065</v>
      </c>
      <c r="O21" s="54">
        <v>15425.465211978339</v>
      </c>
      <c r="P21" s="54">
        <v>54726.208843715824</v>
      </c>
      <c r="Q21" s="54">
        <v>1290569.3248879681</v>
      </c>
      <c r="R21" s="54">
        <v>13064.545649218355</v>
      </c>
      <c r="S21" s="54">
        <v>27116.32373579924</v>
      </c>
      <c r="T21" s="54">
        <v>21603.648566100397</v>
      </c>
      <c r="U21" s="54">
        <v>26634.999158782768</v>
      </c>
      <c r="V21" s="54">
        <v>14008.13143756008</v>
      </c>
      <c r="W21" s="54">
        <v>1280.1639655359588</v>
      </c>
      <c r="X21" s="54">
        <v>9411.7263775914435</v>
      </c>
      <c r="Y21" s="54">
        <v>19070.901541519306</v>
      </c>
      <c r="Z21" s="54">
        <v>1064.751786974645</v>
      </c>
      <c r="AA21" s="54">
        <v>17037.094735349157</v>
      </c>
      <c r="AB21" s="54">
        <v>7937.156001192945</v>
      </c>
      <c r="AC21" s="54">
        <v>14203.871106783385</v>
      </c>
      <c r="AD21" s="54">
        <v>2636982.3770067543</v>
      </c>
      <c r="AE21" s="54">
        <v>2145.0919351531365</v>
      </c>
      <c r="AF21" s="54">
        <v>42424.117866447414</v>
      </c>
      <c r="AG21" s="54">
        <v>59837.677159938685</v>
      </c>
      <c r="AH21" s="54">
        <v>1694.0903245688326</v>
      </c>
      <c r="AI21" s="54">
        <v>211.34008449240517</v>
      </c>
      <c r="AJ21" s="54">
        <v>2120.98345120353</v>
      </c>
      <c r="AK21" s="54">
        <v>21154.924277876871</v>
      </c>
      <c r="AL21" s="54">
        <v>17.152948569546343</v>
      </c>
      <c r="AM21" s="54">
        <v>49984.905749844409</v>
      </c>
      <c r="AN21" s="54">
        <v>16.514131962213312</v>
      </c>
      <c r="AO21" s="54">
        <v>154.24621498337311</v>
      </c>
      <c r="AP21" s="54">
        <v>3204.6114797369778</v>
      </c>
      <c r="AQ21" s="54">
        <v>2795.0262826487892</v>
      </c>
      <c r="AR21" s="54">
        <v>3458.6773792398931</v>
      </c>
      <c r="AS21" s="54">
        <v>1161.723912563589</v>
      </c>
      <c r="AT21" s="54">
        <v>681.43177123619273</v>
      </c>
      <c r="AU21" s="54">
        <v>20103.988244553038</v>
      </c>
      <c r="AV21" s="54">
        <v>52915.958155357279</v>
      </c>
      <c r="AW21" s="54">
        <v>11487.533518023254</v>
      </c>
      <c r="AX21" s="54">
        <v>19898.993367446139</v>
      </c>
      <c r="AY21" s="54">
        <v>3082.1410049639253</v>
      </c>
      <c r="AZ21" s="54">
        <v>1646.648303586685</v>
      </c>
      <c r="BA21" s="54">
        <v>2713.9193132190885</v>
      </c>
      <c r="BB21" s="54">
        <v>1933.7121240754</v>
      </c>
      <c r="BC21" s="54">
        <v>54.842737744897988</v>
      </c>
      <c r="BD21" s="54">
        <v>845.94897782394071</v>
      </c>
      <c r="BE21" s="54">
        <v>2696.8880400509956</v>
      </c>
      <c r="BF21" s="54">
        <v>96439.853199793011</v>
      </c>
      <c r="BG21" s="54">
        <v>707.91655783372266</v>
      </c>
      <c r="BH21" s="54">
        <v>15355.385679593037</v>
      </c>
      <c r="BI21" s="54">
        <v>1296.9788241105064</v>
      </c>
      <c r="BJ21" s="54">
        <v>9513.3259262785668</v>
      </c>
      <c r="BK21" s="54">
        <v>725.79338103879331</v>
      </c>
      <c r="BL21" s="54">
        <v>4634.9301738362583</v>
      </c>
      <c r="BM21" s="54">
        <v>57.844682888183321</v>
      </c>
      <c r="BN21" s="54">
        <v>24925.668514379184</v>
      </c>
      <c r="BO21" s="54">
        <v>0</v>
      </c>
      <c r="BP21" s="54">
        <v>0</v>
      </c>
      <c r="BQ21" s="55">
        <f t="shared" si="0"/>
        <v>4887304.5135862464</v>
      </c>
      <c r="BR21" s="54">
        <v>431834.1533611177</v>
      </c>
      <c r="BS21" s="54">
        <v>0</v>
      </c>
      <c r="BT21" s="54">
        <v>0</v>
      </c>
      <c r="BU21" s="140">
        <f t="shared" si="1"/>
        <v>431834.1533611177</v>
      </c>
      <c r="BV21" s="54">
        <v>12977.458648788757</v>
      </c>
      <c r="BW21" s="54">
        <v>0</v>
      </c>
      <c r="BX21" s="54">
        <v>-93309.244509218188</v>
      </c>
      <c r="BY21" s="141">
        <f t="shared" si="2"/>
        <v>-93309.244509218188</v>
      </c>
      <c r="BZ21" s="141">
        <f t="shared" si="3"/>
        <v>-80331.785860429431</v>
      </c>
      <c r="CA21" s="54">
        <v>2563017.7384284311</v>
      </c>
      <c r="CB21" s="54"/>
      <c r="CC21" s="54"/>
      <c r="CD21" s="58">
        <v>162783.29214466093</v>
      </c>
      <c r="CE21" s="55">
        <f t="shared" si="4"/>
        <v>2725801.0305730919</v>
      </c>
      <c r="CF21" s="142">
        <f t="shared" si="5"/>
        <v>3077303.3980737804</v>
      </c>
      <c r="CG21" s="143">
        <f t="shared" si="6"/>
        <v>7964607.9116600268</v>
      </c>
      <c r="CH21" s="143">
        <f>ponuda2013!BW21</f>
        <v>7964607.911660024</v>
      </c>
      <c r="CI21" s="62">
        <f t="shared" si="7"/>
        <v>0</v>
      </c>
      <c r="CJ21" s="62"/>
      <c r="CL21" s="62"/>
    </row>
    <row r="22" spans="1:90" customFormat="1" ht="15" x14ac:dyDescent="0.25">
      <c r="A22" s="139">
        <v>15</v>
      </c>
      <c r="B22" s="64" t="s">
        <v>244</v>
      </c>
      <c r="C22" s="65" t="s">
        <v>308</v>
      </c>
      <c r="D22" s="54">
        <v>4106.6980860834274</v>
      </c>
      <c r="E22" s="54">
        <v>810.74061581599244</v>
      </c>
      <c r="F22" s="54">
        <v>534.8031828968476</v>
      </c>
      <c r="G22" s="54">
        <v>23983.245297224385</v>
      </c>
      <c r="H22" s="54">
        <v>69146.200636603564</v>
      </c>
      <c r="I22" s="54">
        <v>3508.8870970897719</v>
      </c>
      <c r="J22" s="54">
        <v>7497.4563101308413</v>
      </c>
      <c r="K22" s="54">
        <v>4058.3062680753706</v>
      </c>
      <c r="L22" s="54">
        <v>33652.094833849485</v>
      </c>
      <c r="M22" s="54">
        <v>5203.8295812471215</v>
      </c>
      <c r="N22" s="54">
        <v>9264.7963812555117</v>
      </c>
      <c r="O22" s="54">
        <v>9301.0487211472246</v>
      </c>
      <c r="P22" s="54">
        <v>85639.697775323308</v>
      </c>
      <c r="Q22" s="54">
        <v>60180.758711333394</v>
      </c>
      <c r="R22" s="54">
        <v>1338767.3831371849</v>
      </c>
      <c r="S22" s="54">
        <v>1678865.9855908086</v>
      </c>
      <c r="T22" s="54">
        <v>109658.04610211939</v>
      </c>
      <c r="U22" s="54">
        <v>829311.73011847911</v>
      </c>
      <c r="V22" s="54">
        <v>803765.29257104208</v>
      </c>
      <c r="W22" s="54">
        <v>154614.35464922641</v>
      </c>
      <c r="X22" s="54">
        <v>344530.93756473006</v>
      </c>
      <c r="Y22" s="54">
        <v>152533.22963095934</v>
      </c>
      <c r="Z22" s="54">
        <v>108297.0670366517</v>
      </c>
      <c r="AA22" s="54">
        <v>26624.323562660571</v>
      </c>
      <c r="AB22" s="54">
        <v>11274.546873368741</v>
      </c>
      <c r="AC22" s="54">
        <v>4331.0277802967203</v>
      </c>
      <c r="AD22" s="54">
        <v>885654.0507642685</v>
      </c>
      <c r="AE22" s="54">
        <v>4809.12372107799</v>
      </c>
      <c r="AF22" s="54">
        <v>32354.973558047714</v>
      </c>
      <c r="AG22" s="54">
        <v>430.18869133827434</v>
      </c>
      <c r="AH22" s="54">
        <v>1077.8895790364493</v>
      </c>
      <c r="AI22" s="54">
        <v>7257.6047106699798</v>
      </c>
      <c r="AJ22" s="54">
        <v>105.02126850931781</v>
      </c>
      <c r="AK22" s="54">
        <v>17171.236900532545</v>
      </c>
      <c r="AL22" s="54">
        <v>0.66821519189462264</v>
      </c>
      <c r="AM22" s="54">
        <v>6614.8297378183252</v>
      </c>
      <c r="AN22" s="54">
        <v>2124.7840046938281</v>
      </c>
      <c r="AO22" s="54">
        <v>400.19497960703086</v>
      </c>
      <c r="AP22" s="54">
        <v>2657.006360758091</v>
      </c>
      <c r="AQ22" s="54">
        <v>82.249539380137918</v>
      </c>
      <c r="AR22" s="54">
        <v>787.48149233817446</v>
      </c>
      <c r="AS22" s="54">
        <v>0.13668570977016981</v>
      </c>
      <c r="AT22" s="54">
        <v>529.05357324837098</v>
      </c>
      <c r="AU22" s="54">
        <v>159174.53352131526</v>
      </c>
      <c r="AV22" s="54">
        <v>21343.343046867802</v>
      </c>
      <c r="AW22" s="54">
        <v>4783.4780344044793</v>
      </c>
      <c r="AX22" s="54">
        <v>1407.7440821088226</v>
      </c>
      <c r="AY22" s="54">
        <v>2328.6236606314119</v>
      </c>
      <c r="AZ22" s="54">
        <v>4492.0969345243975</v>
      </c>
      <c r="BA22" s="54">
        <v>175.3772783529844</v>
      </c>
      <c r="BB22" s="54">
        <v>1028.5927214850312</v>
      </c>
      <c r="BC22" s="54">
        <v>287.94698968462177</v>
      </c>
      <c r="BD22" s="54">
        <v>91.786720736932509</v>
      </c>
      <c r="BE22" s="54">
        <v>1211.3422324541302</v>
      </c>
      <c r="BF22" s="54">
        <v>60.795300748597811</v>
      </c>
      <c r="BG22" s="54">
        <v>757.65889982277236</v>
      </c>
      <c r="BH22" s="54">
        <v>915.06439284370686</v>
      </c>
      <c r="BI22" s="54">
        <v>13.402770986909575</v>
      </c>
      <c r="BJ22" s="54">
        <v>1800.4493190970034</v>
      </c>
      <c r="BK22" s="54">
        <v>2470.6472086296253</v>
      </c>
      <c r="BL22" s="54">
        <v>1936.6565691453206</v>
      </c>
      <c r="BM22" s="54">
        <v>779.61677454479138</v>
      </c>
      <c r="BN22" s="54">
        <v>1064.0962675687081</v>
      </c>
      <c r="BO22" s="54">
        <v>0</v>
      </c>
      <c r="BP22" s="54">
        <v>0</v>
      </c>
      <c r="BQ22" s="55">
        <f t="shared" si="0"/>
        <v>7047642.2346237805</v>
      </c>
      <c r="BR22" s="54">
        <v>57060.950031840141</v>
      </c>
      <c r="BS22" s="54">
        <v>0</v>
      </c>
      <c r="BT22" s="54">
        <v>0</v>
      </c>
      <c r="BU22" s="140">
        <f t="shared" si="1"/>
        <v>57060.950031840141</v>
      </c>
      <c r="BV22" s="54">
        <v>291178.38117646019</v>
      </c>
      <c r="BW22" s="54">
        <v>0</v>
      </c>
      <c r="BX22" s="54">
        <v>-38884.789313347996</v>
      </c>
      <c r="BY22" s="141">
        <f t="shared" si="2"/>
        <v>-38884.789313347996</v>
      </c>
      <c r="BZ22" s="141">
        <f t="shared" si="3"/>
        <v>252293.59186311217</v>
      </c>
      <c r="CA22" s="54">
        <v>1740916.8451756993</v>
      </c>
      <c r="CB22" s="54"/>
      <c r="CC22" s="54"/>
      <c r="CD22" s="58">
        <v>6217.9961857026365</v>
      </c>
      <c r="CE22" s="55">
        <f t="shared" si="4"/>
        <v>1747134.8413614021</v>
      </c>
      <c r="CF22" s="142">
        <f t="shared" si="5"/>
        <v>2056489.3832563544</v>
      </c>
      <c r="CG22" s="143">
        <f t="shared" si="6"/>
        <v>9104131.6178801358</v>
      </c>
      <c r="CH22" s="143">
        <f>ponuda2013!BW22</f>
        <v>9104131.6178801395</v>
      </c>
      <c r="CI22" s="62">
        <f t="shared" si="7"/>
        <v>0</v>
      </c>
      <c r="CJ22" s="62"/>
      <c r="CL22" s="62"/>
    </row>
    <row r="23" spans="1:90" customFormat="1" ht="15" x14ac:dyDescent="0.25">
      <c r="A23" s="139">
        <v>16</v>
      </c>
      <c r="B23" s="64" t="s">
        <v>245</v>
      </c>
      <c r="C23" s="65" t="s">
        <v>309</v>
      </c>
      <c r="D23" s="54">
        <v>36920.309498320188</v>
      </c>
      <c r="E23" s="54">
        <v>3468.8692327203485</v>
      </c>
      <c r="F23" s="54">
        <v>2894.4503211766955</v>
      </c>
      <c r="G23" s="54">
        <v>36359.390973917165</v>
      </c>
      <c r="H23" s="54">
        <v>97120.258088495713</v>
      </c>
      <c r="I23" s="54">
        <v>16432.039610837466</v>
      </c>
      <c r="J23" s="54">
        <v>34877.435720700742</v>
      </c>
      <c r="K23" s="54">
        <v>19341.926189767772</v>
      </c>
      <c r="L23" s="54">
        <v>7577.7065116421381</v>
      </c>
      <c r="M23" s="54">
        <v>35045.858294202182</v>
      </c>
      <c r="N23" s="54">
        <v>9613.2894836324685</v>
      </c>
      <c r="O23" s="54">
        <v>13318.681913424049</v>
      </c>
      <c r="P23" s="54">
        <v>44457.877026767361</v>
      </c>
      <c r="Q23" s="54">
        <v>28448.392200121751</v>
      </c>
      <c r="R23" s="54">
        <v>49563.589844179623</v>
      </c>
      <c r="S23" s="54">
        <v>493352.98052480811</v>
      </c>
      <c r="T23" s="54">
        <v>89818.32042674697</v>
      </c>
      <c r="U23" s="54">
        <v>178819.10053657676</v>
      </c>
      <c r="V23" s="54">
        <v>291183.5460951195</v>
      </c>
      <c r="W23" s="54">
        <v>14196.27937715012</v>
      </c>
      <c r="X23" s="54">
        <v>219763.40603092374</v>
      </c>
      <c r="Y23" s="54">
        <v>87760.210577595251</v>
      </c>
      <c r="Z23" s="54">
        <v>91062.606502559298</v>
      </c>
      <c r="AA23" s="54">
        <v>74066.229451925799</v>
      </c>
      <c r="AB23" s="54">
        <v>6530.0748279310064</v>
      </c>
      <c r="AC23" s="54">
        <v>18369.856561378034</v>
      </c>
      <c r="AD23" s="54">
        <v>430006.63196432125</v>
      </c>
      <c r="AE23" s="54">
        <v>37855.154597269371</v>
      </c>
      <c r="AF23" s="54">
        <v>99103.103015232773</v>
      </c>
      <c r="AG23" s="54">
        <v>39478.086905282893</v>
      </c>
      <c r="AH23" s="54">
        <v>12517.996894566681</v>
      </c>
      <c r="AI23" s="54">
        <v>3878.5006426342384</v>
      </c>
      <c r="AJ23" s="54">
        <v>3840.8714300412944</v>
      </c>
      <c r="AK23" s="54">
        <v>7511.6088131994065</v>
      </c>
      <c r="AL23" s="54">
        <v>177.40140074759069</v>
      </c>
      <c r="AM23" s="54">
        <v>11287.784744672146</v>
      </c>
      <c r="AN23" s="54">
        <v>126.34690415686927</v>
      </c>
      <c r="AO23" s="54">
        <v>526.60659085621205</v>
      </c>
      <c r="AP23" s="54">
        <v>5290.1361688667503</v>
      </c>
      <c r="AQ23" s="54">
        <v>3159.7231613056283</v>
      </c>
      <c r="AR23" s="54">
        <v>7009.0849625889759</v>
      </c>
      <c r="AS23" s="54">
        <v>643.84242125478977</v>
      </c>
      <c r="AT23" s="54">
        <v>252.12865110960826</v>
      </c>
      <c r="AU23" s="54">
        <v>33184.189516310667</v>
      </c>
      <c r="AV23" s="54">
        <v>56187.393482745931</v>
      </c>
      <c r="AW23" s="54">
        <v>31181.527660004689</v>
      </c>
      <c r="AX23" s="54">
        <v>19026.515052756742</v>
      </c>
      <c r="AY23" s="54">
        <v>11088.14911765718</v>
      </c>
      <c r="AZ23" s="54">
        <v>623.44601477151139</v>
      </c>
      <c r="BA23" s="54">
        <v>2387.3608117875256</v>
      </c>
      <c r="BB23" s="54">
        <v>4671.8299487747272</v>
      </c>
      <c r="BC23" s="54">
        <v>2420.9545623735976</v>
      </c>
      <c r="BD23" s="54">
        <v>233.73169644465804</v>
      </c>
      <c r="BE23" s="54">
        <v>4351.972015386511</v>
      </c>
      <c r="BF23" s="54">
        <v>131641.81442944048</v>
      </c>
      <c r="BG23" s="54">
        <v>6640.6130522750391</v>
      </c>
      <c r="BH23" s="54">
        <v>672.2513425938912</v>
      </c>
      <c r="BI23" s="54">
        <v>205.42358125270178</v>
      </c>
      <c r="BJ23" s="54">
        <v>2986.4715200723072</v>
      </c>
      <c r="BK23" s="54">
        <v>235.76151014009596</v>
      </c>
      <c r="BL23" s="54">
        <v>2758.6263545866341</v>
      </c>
      <c r="BM23" s="54">
        <v>2347.4959815179445</v>
      </c>
      <c r="BN23" s="54">
        <v>7849.3425662678956</v>
      </c>
      <c r="BO23" s="54">
        <v>0</v>
      </c>
      <c r="BP23" s="54">
        <v>0</v>
      </c>
      <c r="BQ23" s="55">
        <f t="shared" si="0"/>
        <v>2983722.5653078882</v>
      </c>
      <c r="BR23" s="54">
        <v>41897.772731070065</v>
      </c>
      <c r="BS23" s="54">
        <v>0</v>
      </c>
      <c r="BT23" s="54">
        <v>0</v>
      </c>
      <c r="BU23" s="140">
        <f t="shared" si="1"/>
        <v>41897.772731070065</v>
      </c>
      <c r="BV23" s="54">
        <v>2318252.9450216712</v>
      </c>
      <c r="BW23" s="54">
        <v>0</v>
      </c>
      <c r="BX23" s="54">
        <v>-111708.26886470693</v>
      </c>
      <c r="BY23" s="141">
        <f t="shared" si="2"/>
        <v>-111708.26886470693</v>
      </c>
      <c r="BZ23" s="141">
        <f t="shared" si="3"/>
        <v>2206544.6761569642</v>
      </c>
      <c r="CA23" s="54">
        <v>3416971.8781478605</v>
      </c>
      <c r="CB23" s="54"/>
      <c r="CC23" s="54"/>
      <c r="CD23" s="58">
        <v>255424.56566344813</v>
      </c>
      <c r="CE23" s="55">
        <f t="shared" si="4"/>
        <v>3672396.4438113086</v>
      </c>
      <c r="CF23" s="142">
        <f t="shared" si="5"/>
        <v>5920838.8926993432</v>
      </c>
      <c r="CG23" s="143">
        <f t="shared" si="6"/>
        <v>8904561.4580072314</v>
      </c>
      <c r="CH23" s="143">
        <f>ponuda2013!BW23</f>
        <v>8904561.4580072276</v>
      </c>
      <c r="CI23" s="62">
        <f t="shared" si="7"/>
        <v>0</v>
      </c>
      <c r="CJ23" s="62"/>
      <c r="CL23" s="62"/>
    </row>
    <row r="24" spans="1:90" customFormat="1" ht="15" x14ac:dyDescent="0.25">
      <c r="A24" s="139">
        <v>17</v>
      </c>
      <c r="B24" s="64" t="s">
        <v>246</v>
      </c>
      <c r="C24" s="65" t="s">
        <v>310</v>
      </c>
      <c r="D24" s="54">
        <v>4880.1450630671352</v>
      </c>
      <c r="E24" s="54">
        <v>839.60442776118566</v>
      </c>
      <c r="F24" s="54">
        <v>729.81692744285692</v>
      </c>
      <c r="G24" s="54">
        <v>4660.0503254694559</v>
      </c>
      <c r="H24" s="54">
        <v>12635.151399440982</v>
      </c>
      <c r="I24" s="54">
        <v>2661.4978153319362</v>
      </c>
      <c r="J24" s="54">
        <v>1224.9272122349646</v>
      </c>
      <c r="K24" s="54">
        <v>1036.6292388355414</v>
      </c>
      <c r="L24" s="54">
        <v>2517.7964869622656</v>
      </c>
      <c r="M24" s="54">
        <v>2014.3575534972854</v>
      </c>
      <c r="N24" s="54">
        <v>2262.6229719003368</v>
      </c>
      <c r="O24" s="54">
        <v>1401.4208943201502</v>
      </c>
      <c r="P24" s="54">
        <v>4713.094148340012</v>
      </c>
      <c r="Q24" s="54">
        <v>1863.2876216835484</v>
      </c>
      <c r="R24" s="54">
        <v>776.43244159805977</v>
      </c>
      <c r="S24" s="54">
        <v>9330.6885992511307</v>
      </c>
      <c r="T24" s="54">
        <v>321281.93315557181</v>
      </c>
      <c r="U24" s="54">
        <v>114244.63944357997</v>
      </c>
      <c r="V24" s="54">
        <v>29095.985615492682</v>
      </c>
      <c r="W24" s="54">
        <v>14287.022046268241</v>
      </c>
      <c r="X24" s="54">
        <v>26512.968353732511</v>
      </c>
      <c r="Y24" s="54">
        <v>7974.920275433291</v>
      </c>
      <c r="Z24" s="54">
        <v>51308.728980838867</v>
      </c>
      <c r="AA24" s="54">
        <v>36385.647257765377</v>
      </c>
      <c r="AB24" s="54">
        <v>12364.101805264618</v>
      </c>
      <c r="AC24" s="54">
        <v>2995.6775621046368</v>
      </c>
      <c r="AD24" s="54">
        <v>48956.449162191311</v>
      </c>
      <c r="AE24" s="54">
        <v>10671.43971653617</v>
      </c>
      <c r="AF24" s="54">
        <v>80334.491007855569</v>
      </c>
      <c r="AG24" s="54">
        <v>42965.369126259815</v>
      </c>
      <c r="AH24" s="54">
        <v>1564.3048815556181</v>
      </c>
      <c r="AI24" s="54">
        <v>4593.9775824737444</v>
      </c>
      <c r="AJ24" s="54">
        <v>6109.3019326620379</v>
      </c>
      <c r="AK24" s="54">
        <v>6777.4341891659242</v>
      </c>
      <c r="AL24" s="54">
        <v>353.47682687945701</v>
      </c>
      <c r="AM24" s="54">
        <v>23723.004938131737</v>
      </c>
      <c r="AN24" s="54">
        <v>5084.6344980521062</v>
      </c>
      <c r="AO24" s="54">
        <v>9007.0195160668991</v>
      </c>
      <c r="AP24" s="54">
        <v>164882.84331942239</v>
      </c>
      <c r="AQ24" s="54">
        <v>137977.91714162796</v>
      </c>
      <c r="AR24" s="54">
        <v>34341.868573038912</v>
      </c>
      <c r="AS24" s="54">
        <v>4571.3982979889433</v>
      </c>
      <c r="AT24" s="54">
        <v>2192.0816930992196</v>
      </c>
      <c r="AU24" s="54">
        <v>3271.7040804718281</v>
      </c>
      <c r="AV24" s="54">
        <v>4670.8291160533845</v>
      </c>
      <c r="AW24" s="54">
        <v>8748.8117191088459</v>
      </c>
      <c r="AX24" s="54">
        <v>4820.2548091648696</v>
      </c>
      <c r="AY24" s="54">
        <v>30856.594301644745</v>
      </c>
      <c r="AZ24" s="54">
        <v>8297.9428731411299</v>
      </c>
      <c r="BA24" s="54">
        <v>19691.107115678809</v>
      </c>
      <c r="BB24" s="54">
        <v>3054.5301573900656</v>
      </c>
      <c r="BC24" s="54">
        <v>251.58177935985933</v>
      </c>
      <c r="BD24" s="54">
        <v>1462.7164028249845</v>
      </c>
      <c r="BE24" s="54">
        <v>16437.965867187031</v>
      </c>
      <c r="BF24" s="54">
        <v>158632.76224792778</v>
      </c>
      <c r="BG24" s="54">
        <v>19849.728737321835</v>
      </c>
      <c r="BH24" s="54">
        <v>54710.562916037787</v>
      </c>
      <c r="BI24" s="54">
        <v>827.90087863556062</v>
      </c>
      <c r="BJ24" s="54">
        <v>8394.0380919026411</v>
      </c>
      <c r="BK24" s="54">
        <v>2634.7600443383899</v>
      </c>
      <c r="BL24" s="54">
        <v>8729.3272268096516</v>
      </c>
      <c r="BM24" s="54">
        <v>136195.61488095898</v>
      </c>
      <c r="BN24" s="54">
        <v>2344.1289039729872</v>
      </c>
      <c r="BO24" s="54">
        <v>0</v>
      </c>
      <c r="BP24" s="54">
        <v>0</v>
      </c>
      <c r="BQ24" s="55">
        <f t="shared" si="0"/>
        <v>1747989.0221761276</v>
      </c>
      <c r="BR24" s="54">
        <v>665110.69298721862</v>
      </c>
      <c r="BS24" s="54">
        <v>0</v>
      </c>
      <c r="BT24" s="54">
        <v>0</v>
      </c>
      <c r="BU24" s="140">
        <f t="shared" si="1"/>
        <v>665110.69298721862</v>
      </c>
      <c r="BV24" s="54">
        <v>3869438.6575468043</v>
      </c>
      <c r="BW24" s="54">
        <v>0</v>
      </c>
      <c r="BX24" s="54">
        <v>-41838.722257316476</v>
      </c>
      <c r="BY24" s="141">
        <f t="shared" si="2"/>
        <v>-41838.722257316476</v>
      </c>
      <c r="BZ24" s="141">
        <f t="shared" si="3"/>
        <v>3827599.9352894877</v>
      </c>
      <c r="CA24" s="54">
        <v>1849995.4044696253</v>
      </c>
      <c r="CB24" s="54"/>
      <c r="CC24" s="54"/>
      <c r="CD24" s="58">
        <v>982329.08718117513</v>
      </c>
      <c r="CE24" s="55">
        <f t="shared" si="4"/>
        <v>2832324.4916508002</v>
      </c>
      <c r="CF24" s="142">
        <f t="shared" si="5"/>
        <v>7325035.1199275069</v>
      </c>
      <c r="CG24" s="143">
        <f t="shared" si="6"/>
        <v>9073024.1421036348</v>
      </c>
      <c r="CH24" s="143">
        <f>ponuda2013!BW24</f>
        <v>9073024.1421036348</v>
      </c>
      <c r="CI24" s="62">
        <f t="shared" si="7"/>
        <v>0</v>
      </c>
      <c r="CJ24" s="62"/>
      <c r="CL24" s="62"/>
    </row>
    <row r="25" spans="1:90" customFormat="1" ht="15" x14ac:dyDescent="0.25">
      <c r="A25" s="139">
        <v>18</v>
      </c>
      <c r="B25" s="64" t="s">
        <v>247</v>
      </c>
      <c r="C25" s="65" t="s">
        <v>311</v>
      </c>
      <c r="D25" s="54">
        <v>8680.4648097181707</v>
      </c>
      <c r="E25" s="54">
        <v>903.41191367220028</v>
      </c>
      <c r="F25" s="54">
        <v>508.21567020893576</v>
      </c>
      <c r="G25" s="54">
        <v>23584.90550042468</v>
      </c>
      <c r="H25" s="54">
        <v>12396.750640513888</v>
      </c>
      <c r="I25" s="54">
        <v>3054.9047935830986</v>
      </c>
      <c r="J25" s="54">
        <v>3865.8234923925329</v>
      </c>
      <c r="K25" s="54">
        <v>3273.2748375386113</v>
      </c>
      <c r="L25" s="54">
        <v>1485.2871710717577</v>
      </c>
      <c r="M25" s="54">
        <v>4383.2453302163512</v>
      </c>
      <c r="N25" s="54">
        <v>3339.9838517271569</v>
      </c>
      <c r="O25" s="54">
        <v>986.7918049605878</v>
      </c>
      <c r="P25" s="54">
        <v>5631.4740307012707</v>
      </c>
      <c r="Q25" s="54">
        <v>10121.284199175007</v>
      </c>
      <c r="R25" s="54">
        <v>10725.664040111737</v>
      </c>
      <c r="S25" s="54">
        <v>33046.267826121635</v>
      </c>
      <c r="T25" s="54">
        <v>50555.025613415513</v>
      </c>
      <c r="U25" s="54">
        <v>697973.22142331745</v>
      </c>
      <c r="V25" s="54">
        <v>76089.401860386832</v>
      </c>
      <c r="W25" s="54">
        <v>8466.3476533654557</v>
      </c>
      <c r="X25" s="54">
        <v>23782.472579438661</v>
      </c>
      <c r="Y25" s="54">
        <v>7625.9714351784569</v>
      </c>
      <c r="Z25" s="54">
        <v>60696.994366227038</v>
      </c>
      <c r="AA25" s="54">
        <v>179194.12880558198</v>
      </c>
      <c r="AB25" s="54">
        <v>3067.3736905368141</v>
      </c>
      <c r="AC25" s="54">
        <v>11445.684290972444</v>
      </c>
      <c r="AD25" s="54">
        <v>685441.7995084658</v>
      </c>
      <c r="AE25" s="54">
        <v>1739.0032528697466</v>
      </c>
      <c r="AF25" s="54">
        <v>55190.746589099203</v>
      </c>
      <c r="AG25" s="54">
        <v>21533.932168944215</v>
      </c>
      <c r="AH25" s="54">
        <v>14780.716969411009</v>
      </c>
      <c r="AI25" s="54">
        <v>2475.1765012993337</v>
      </c>
      <c r="AJ25" s="54">
        <v>3826.6099193466239</v>
      </c>
      <c r="AK25" s="54">
        <v>16599.315593625513</v>
      </c>
      <c r="AL25" s="54">
        <v>517.94084921563888</v>
      </c>
      <c r="AM25" s="54">
        <v>24004.605860172633</v>
      </c>
      <c r="AN25" s="54">
        <v>47.084815733667561</v>
      </c>
      <c r="AO25" s="54">
        <v>10996.016163886117</v>
      </c>
      <c r="AP25" s="54">
        <v>12.695727458787331</v>
      </c>
      <c r="AQ25" s="54">
        <v>497.1722417632356</v>
      </c>
      <c r="AR25" s="54">
        <v>227.95568734890307</v>
      </c>
      <c r="AS25" s="54">
        <v>1.9619139306026505</v>
      </c>
      <c r="AT25" s="54">
        <v>1234.2319774626592</v>
      </c>
      <c r="AU25" s="54">
        <v>141024.98391631845</v>
      </c>
      <c r="AV25" s="54">
        <v>31613.752025405647</v>
      </c>
      <c r="AW25" s="54">
        <v>466.11631804775152</v>
      </c>
      <c r="AX25" s="54">
        <v>890.78579744776721</v>
      </c>
      <c r="AY25" s="54">
        <v>6511.6875676967038</v>
      </c>
      <c r="AZ25" s="54">
        <v>114.57243201736628</v>
      </c>
      <c r="BA25" s="54">
        <v>220.42751542939982</v>
      </c>
      <c r="BB25" s="54">
        <v>2121.6342792571595</v>
      </c>
      <c r="BC25" s="54">
        <v>149.04770936050437</v>
      </c>
      <c r="BD25" s="54">
        <v>655.71703196814713</v>
      </c>
      <c r="BE25" s="54">
        <v>14744.911157241866</v>
      </c>
      <c r="BF25" s="54">
        <v>1067.5981468874224</v>
      </c>
      <c r="BG25" s="54">
        <v>6392.1764005143104</v>
      </c>
      <c r="BH25" s="54">
        <v>2418.0322425388968</v>
      </c>
      <c r="BI25" s="54">
        <v>427.34515207240611</v>
      </c>
      <c r="BJ25" s="54">
        <v>2650.5539624582989</v>
      </c>
      <c r="BK25" s="54">
        <v>887.54609503591598</v>
      </c>
      <c r="BL25" s="54">
        <v>2566.7939490975486</v>
      </c>
      <c r="BM25" s="54">
        <v>15808.259488584365</v>
      </c>
      <c r="BN25" s="54">
        <v>4091.8799093763428</v>
      </c>
      <c r="BO25" s="54">
        <v>0</v>
      </c>
      <c r="BP25" s="54">
        <v>0</v>
      </c>
      <c r="BQ25" s="55">
        <f t="shared" si="0"/>
        <v>2318835.1584673501</v>
      </c>
      <c r="BR25" s="54">
        <v>1474648.6232286955</v>
      </c>
      <c r="BS25" s="54">
        <v>0</v>
      </c>
      <c r="BT25" s="54">
        <v>0</v>
      </c>
      <c r="BU25" s="140">
        <f t="shared" si="1"/>
        <v>1474648.6232286955</v>
      </c>
      <c r="BV25" s="54">
        <v>1907419.7450214906</v>
      </c>
      <c r="BW25" s="54">
        <v>0</v>
      </c>
      <c r="BX25" s="54">
        <v>-84222.380448542972</v>
      </c>
      <c r="BY25" s="141">
        <f t="shared" si="2"/>
        <v>-84222.380448542972</v>
      </c>
      <c r="BZ25" s="141">
        <f t="shared" si="3"/>
        <v>1823197.3645729476</v>
      </c>
      <c r="CA25" s="54">
        <v>3766013.3077358492</v>
      </c>
      <c r="CB25" s="54"/>
      <c r="CC25" s="54"/>
      <c r="CD25" s="58">
        <v>263349.68999586522</v>
      </c>
      <c r="CE25" s="55">
        <f t="shared" si="4"/>
        <v>4029362.9977317145</v>
      </c>
      <c r="CF25" s="142">
        <f t="shared" si="5"/>
        <v>7327208.9855333576</v>
      </c>
      <c r="CG25" s="143">
        <f t="shared" si="6"/>
        <v>9646044.1440007072</v>
      </c>
      <c r="CH25" s="143">
        <f>ponuda2013!BW25</f>
        <v>9646044.1440007035</v>
      </c>
      <c r="CI25" s="62">
        <f t="shared" si="7"/>
        <v>0</v>
      </c>
      <c r="CJ25" s="62"/>
      <c r="CL25" s="62"/>
    </row>
    <row r="26" spans="1:90" customFormat="1" ht="15" x14ac:dyDescent="0.25">
      <c r="A26" s="139">
        <v>19</v>
      </c>
      <c r="B26" s="64" t="s">
        <v>248</v>
      </c>
      <c r="C26" s="65" t="s">
        <v>312</v>
      </c>
      <c r="D26" s="54">
        <v>77227.270514604505</v>
      </c>
      <c r="E26" s="54">
        <v>4419.9718709710041</v>
      </c>
      <c r="F26" s="54">
        <v>3998.3835493114793</v>
      </c>
      <c r="G26" s="54">
        <v>49962.395082800816</v>
      </c>
      <c r="H26" s="54">
        <v>58286.160792785216</v>
      </c>
      <c r="I26" s="54">
        <v>26235.733533597955</v>
      </c>
      <c r="J26" s="54">
        <v>17995.982713834888</v>
      </c>
      <c r="K26" s="54">
        <v>9348.7409770197282</v>
      </c>
      <c r="L26" s="54">
        <v>9879.8232771249623</v>
      </c>
      <c r="M26" s="54">
        <v>16600.626410449579</v>
      </c>
      <c r="N26" s="54">
        <v>9031.7272235968576</v>
      </c>
      <c r="O26" s="54">
        <v>135.58784133286431</v>
      </c>
      <c r="P26" s="54">
        <v>7537.6244629781249</v>
      </c>
      <c r="Q26" s="54">
        <v>29826.242021168629</v>
      </c>
      <c r="R26" s="54">
        <v>7377.6696997867894</v>
      </c>
      <c r="S26" s="54">
        <v>71896.217224635737</v>
      </c>
      <c r="T26" s="54">
        <v>5416.3750369025183</v>
      </c>
      <c r="U26" s="54">
        <v>42063.786019903688</v>
      </c>
      <c r="V26" s="54">
        <v>178262.09608544319</v>
      </c>
      <c r="W26" s="54">
        <v>6729.077978995605</v>
      </c>
      <c r="X26" s="54">
        <v>119473.6584995508</v>
      </c>
      <c r="Y26" s="54">
        <v>10099.182841892622</v>
      </c>
      <c r="Z26" s="54">
        <v>134363.9004078111</v>
      </c>
      <c r="AA26" s="54">
        <v>51045.091297805098</v>
      </c>
      <c r="AB26" s="54">
        <v>12914.696923154877</v>
      </c>
      <c r="AC26" s="54">
        <v>8434.1017452159667</v>
      </c>
      <c r="AD26" s="54">
        <v>555962.88443999621</v>
      </c>
      <c r="AE26" s="54">
        <v>1564.3199472918398</v>
      </c>
      <c r="AF26" s="54">
        <v>75397.936396722434</v>
      </c>
      <c r="AG26" s="54">
        <v>15615.3400501816</v>
      </c>
      <c r="AH26" s="54">
        <v>15685.407429502606</v>
      </c>
      <c r="AI26" s="54">
        <v>68753.907741696137</v>
      </c>
      <c r="AJ26" s="54">
        <v>3447.5896705594023</v>
      </c>
      <c r="AK26" s="54">
        <v>12494.344829809235</v>
      </c>
      <c r="AL26" s="54">
        <v>485.95899115099462</v>
      </c>
      <c r="AM26" s="54">
        <v>15458.684135440059</v>
      </c>
      <c r="AN26" s="54">
        <v>191.23407526121525</v>
      </c>
      <c r="AO26" s="54">
        <v>1582.2479909408839</v>
      </c>
      <c r="AP26" s="54">
        <v>2484.3381141256891</v>
      </c>
      <c r="AQ26" s="54">
        <v>2566.0149203546889</v>
      </c>
      <c r="AR26" s="54">
        <v>106.63661397794834</v>
      </c>
      <c r="AS26" s="54">
        <v>69.332444763083416</v>
      </c>
      <c r="AT26" s="54">
        <v>3530.2636194893844</v>
      </c>
      <c r="AU26" s="54">
        <v>8542.8580579065656</v>
      </c>
      <c r="AV26" s="54">
        <v>13492.837390297382</v>
      </c>
      <c r="AW26" s="54">
        <v>13.167149502795787</v>
      </c>
      <c r="AX26" s="54">
        <v>1274.7268298338072</v>
      </c>
      <c r="AY26" s="54">
        <v>4484.5551588230737</v>
      </c>
      <c r="AZ26" s="54">
        <v>2932.3828868110954</v>
      </c>
      <c r="BA26" s="54">
        <v>65.984050660189652</v>
      </c>
      <c r="BB26" s="54">
        <v>5251.2230323425256</v>
      </c>
      <c r="BC26" s="54">
        <v>130.62532008036587</v>
      </c>
      <c r="BD26" s="54">
        <v>225.46454931679074</v>
      </c>
      <c r="BE26" s="54">
        <v>2285.4923497267214</v>
      </c>
      <c r="BF26" s="54">
        <v>11188.776669778905</v>
      </c>
      <c r="BG26" s="54">
        <v>3078.8839820495559</v>
      </c>
      <c r="BH26" s="54">
        <v>5659.651725229136</v>
      </c>
      <c r="BI26" s="54">
        <v>4993.8098405630353</v>
      </c>
      <c r="BJ26" s="54">
        <v>2791.5187594602112</v>
      </c>
      <c r="BK26" s="54">
        <v>1043.3331163557068</v>
      </c>
      <c r="BL26" s="54">
        <v>1346.2052232440017</v>
      </c>
      <c r="BM26" s="54">
        <v>3800.1899824499819</v>
      </c>
      <c r="BN26" s="54">
        <v>2540.3754575233734</v>
      </c>
      <c r="BO26" s="54">
        <v>0</v>
      </c>
      <c r="BP26" s="54">
        <v>0</v>
      </c>
      <c r="BQ26" s="55">
        <f t="shared" si="0"/>
        <v>1819100.6269758926</v>
      </c>
      <c r="BR26" s="54">
        <v>16985.216336562691</v>
      </c>
      <c r="BS26" s="54">
        <v>0</v>
      </c>
      <c r="BT26" s="54">
        <v>0</v>
      </c>
      <c r="BU26" s="140">
        <f t="shared" si="1"/>
        <v>16985.216336562691</v>
      </c>
      <c r="BV26" s="54">
        <v>7529016.69281248</v>
      </c>
      <c r="BW26" s="54">
        <v>0</v>
      </c>
      <c r="BX26" s="54">
        <v>-66140.564914303308</v>
      </c>
      <c r="BY26" s="141">
        <f t="shared" si="2"/>
        <v>-66140.564914303308</v>
      </c>
      <c r="BZ26" s="141">
        <f t="shared" si="3"/>
        <v>7462876.1278981771</v>
      </c>
      <c r="CA26" s="54">
        <v>3595980.9768047272</v>
      </c>
      <c r="CB26" s="54"/>
      <c r="CC26" s="54"/>
      <c r="CD26" s="58">
        <v>1302474.4612156071</v>
      </c>
      <c r="CE26" s="55">
        <f t="shared" si="4"/>
        <v>4898455.4380203346</v>
      </c>
      <c r="CF26" s="142">
        <f t="shared" si="5"/>
        <v>12378316.782255076</v>
      </c>
      <c r="CG26" s="143">
        <f t="shared" si="6"/>
        <v>14197417.409230968</v>
      </c>
      <c r="CH26" s="143">
        <f>ponuda2013!BW26</f>
        <v>14197417.40923097</v>
      </c>
      <c r="CI26" s="62">
        <f t="shared" si="7"/>
        <v>0</v>
      </c>
      <c r="CJ26" s="62"/>
      <c r="CL26" s="62"/>
    </row>
    <row r="27" spans="1:90" customFormat="1" ht="15" x14ac:dyDescent="0.25">
      <c r="A27" s="139">
        <v>20</v>
      </c>
      <c r="B27" s="64" t="s">
        <v>249</v>
      </c>
      <c r="C27" s="65" t="s">
        <v>313</v>
      </c>
      <c r="D27" s="54">
        <v>6243.7634538576112</v>
      </c>
      <c r="E27" s="54">
        <v>2609.5552187867361</v>
      </c>
      <c r="F27" s="54">
        <v>2856.5546548566494</v>
      </c>
      <c r="G27" s="54">
        <v>6009.1082901391219</v>
      </c>
      <c r="H27" s="54">
        <v>8631.0917442555474</v>
      </c>
      <c r="I27" s="54">
        <v>2869.8542749827411</v>
      </c>
      <c r="J27" s="54">
        <v>10467.020092520941</v>
      </c>
      <c r="K27" s="54">
        <v>351.88871242086981</v>
      </c>
      <c r="L27" s="54">
        <v>408.84355920570289</v>
      </c>
      <c r="M27" s="54">
        <v>2402.910630371965</v>
      </c>
      <c r="N27" s="54">
        <v>846.47686129404292</v>
      </c>
      <c r="O27" s="54">
        <v>439.63405037483187</v>
      </c>
      <c r="P27" s="54">
        <v>4022.8819296958936</v>
      </c>
      <c r="Q27" s="54">
        <v>4616.2382264853168</v>
      </c>
      <c r="R27" s="54">
        <v>1255.3454187504251</v>
      </c>
      <c r="S27" s="54">
        <v>11977.208262881302</v>
      </c>
      <c r="T27" s="54">
        <v>1535.043054485838</v>
      </c>
      <c r="U27" s="54">
        <v>13775.904937348556</v>
      </c>
      <c r="V27" s="54">
        <v>13494.976585725402</v>
      </c>
      <c r="W27" s="54">
        <v>109812.5849278477</v>
      </c>
      <c r="X27" s="54">
        <v>14714.703333769361</v>
      </c>
      <c r="Y27" s="54">
        <v>1734.5737143871158</v>
      </c>
      <c r="Z27" s="54">
        <v>14974.870524898266</v>
      </c>
      <c r="AA27" s="54">
        <v>2503.0895914035145</v>
      </c>
      <c r="AB27" s="54">
        <v>965.15393058666166</v>
      </c>
      <c r="AC27" s="54">
        <v>52908.255332452973</v>
      </c>
      <c r="AD27" s="54">
        <v>68336.938790207612</v>
      </c>
      <c r="AE27" s="54">
        <v>171719.3403361275</v>
      </c>
      <c r="AF27" s="54">
        <v>37007.085407818631</v>
      </c>
      <c r="AG27" s="54">
        <v>11969.007877048482</v>
      </c>
      <c r="AH27" s="54">
        <v>121440.74006830488</v>
      </c>
      <c r="AI27" s="54">
        <v>16978.883598451364</v>
      </c>
      <c r="AJ27" s="54">
        <v>118.5690537545661</v>
      </c>
      <c r="AK27" s="54">
        <v>12583.052357914305</v>
      </c>
      <c r="AL27" s="54">
        <v>552.83551416469618</v>
      </c>
      <c r="AM27" s="54">
        <v>993.79344531479944</v>
      </c>
      <c r="AN27" s="54">
        <v>1952.2914232916937</v>
      </c>
      <c r="AO27" s="54">
        <v>321.49699053767426</v>
      </c>
      <c r="AP27" s="54">
        <v>2438.4482802174102</v>
      </c>
      <c r="AQ27" s="54">
        <v>3499.8566578607588</v>
      </c>
      <c r="AR27" s="54">
        <v>4547.4490227243859</v>
      </c>
      <c r="AS27" s="54">
        <v>1582.9538272559701</v>
      </c>
      <c r="AT27" s="54">
        <v>1559.3480344335946</v>
      </c>
      <c r="AU27" s="54">
        <v>914.52804967469001</v>
      </c>
      <c r="AV27" s="54">
        <v>115.62180591334473</v>
      </c>
      <c r="AW27" s="54">
        <v>3482.7630915288319</v>
      </c>
      <c r="AX27" s="54">
        <v>223.03337627746757</v>
      </c>
      <c r="AY27" s="54">
        <v>434.8756587828708</v>
      </c>
      <c r="AZ27" s="54">
        <v>15616.364047622836</v>
      </c>
      <c r="BA27" s="54">
        <v>938.54060226319746</v>
      </c>
      <c r="BB27" s="54">
        <v>21255.863678210884</v>
      </c>
      <c r="BC27" s="54">
        <v>302.71221568703675</v>
      </c>
      <c r="BD27" s="54">
        <v>1391.8017434386609</v>
      </c>
      <c r="BE27" s="54">
        <v>3602.3048466904365</v>
      </c>
      <c r="BF27" s="54">
        <v>19158.611634084304</v>
      </c>
      <c r="BG27" s="54">
        <v>313.29383544912486</v>
      </c>
      <c r="BH27" s="54">
        <v>727.165368658332</v>
      </c>
      <c r="BI27" s="54">
        <v>212.30280326305862</v>
      </c>
      <c r="BJ27" s="54">
        <v>641.96715106039869</v>
      </c>
      <c r="BK27" s="54">
        <v>1029.0939908355811</v>
      </c>
      <c r="BL27" s="54">
        <v>338.22713629755413</v>
      </c>
      <c r="BM27" s="54">
        <v>0.10478720203872785</v>
      </c>
      <c r="BN27" s="54">
        <v>2531.2425436826343</v>
      </c>
      <c r="BO27" s="54">
        <v>0</v>
      </c>
      <c r="BP27" s="54">
        <v>0</v>
      </c>
      <c r="BQ27" s="55">
        <f t="shared" si="0"/>
        <v>823260.0403658367</v>
      </c>
      <c r="BR27" s="54">
        <v>1244654.6869538722</v>
      </c>
      <c r="BS27" s="54">
        <v>0</v>
      </c>
      <c r="BT27" s="54">
        <v>0</v>
      </c>
      <c r="BU27" s="140">
        <f t="shared" si="1"/>
        <v>1244654.6869538722</v>
      </c>
      <c r="BV27" s="54">
        <v>3567264.348277126</v>
      </c>
      <c r="BW27" s="54">
        <v>0</v>
      </c>
      <c r="BX27" s="54">
        <v>-12380.134211828632</v>
      </c>
      <c r="BY27" s="141">
        <f t="shared" si="2"/>
        <v>-12380.134211828632</v>
      </c>
      <c r="BZ27" s="141">
        <f t="shared" si="3"/>
        <v>3554884.2140652975</v>
      </c>
      <c r="CA27" s="54">
        <v>588994.90470833145</v>
      </c>
      <c r="CB27" s="54"/>
      <c r="CC27" s="54"/>
      <c r="CD27" s="58">
        <v>14316.483715329505</v>
      </c>
      <c r="CE27" s="55">
        <f t="shared" si="4"/>
        <v>603311.388423661</v>
      </c>
      <c r="CF27" s="142">
        <f t="shared" si="5"/>
        <v>5402850.2894428307</v>
      </c>
      <c r="CG27" s="143">
        <f t="shared" si="6"/>
        <v>6226110.3298086673</v>
      </c>
      <c r="CH27" s="143">
        <f>ponuda2013!BW27</f>
        <v>6226110.3298086664</v>
      </c>
      <c r="CI27" s="62">
        <f t="shared" si="7"/>
        <v>0</v>
      </c>
      <c r="CJ27" s="62"/>
      <c r="CL27" s="62"/>
    </row>
    <row r="28" spans="1:90" customFormat="1" ht="15" x14ac:dyDescent="0.25">
      <c r="A28" s="139">
        <v>21</v>
      </c>
      <c r="B28" s="64" t="s">
        <v>250</v>
      </c>
      <c r="C28" s="65" t="s">
        <v>314</v>
      </c>
      <c r="D28" s="54">
        <v>462.72565327023301</v>
      </c>
      <c r="E28" s="54">
        <v>9.8171545298226109E-2</v>
      </c>
      <c r="F28" s="54">
        <v>583.50436838092196</v>
      </c>
      <c r="G28" s="54">
        <v>6781.0491564907034</v>
      </c>
      <c r="H28" s="54">
        <v>2012.6051528237531</v>
      </c>
      <c r="I28" s="54">
        <v>749.0292066327595</v>
      </c>
      <c r="J28" s="54">
        <v>124.64594386282991</v>
      </c>
      <c r="K28" s="54">
        <v>593.35791007938826</v>
      </c>
      <c r="L28" s="54">
        <v>123.00000732246538</v>
      </c>
      <c r="M28" s="54">
        <v>28.206826150547069</v>
      </c>
      <c r="N28" s="54">
        <v>133.94195646664502</v>
      </c>
      <c r="O28" s="54">
        <v>409.83447469471105</v>
      </c>
      <c r="P28" s="54">
        <v>1191.4465508832077</v>
      </c>
      <c r="Q28" s="54">
        <v>1530.3547905743862</v>
      </c>
      <c r="R28" s="54">
        <v>475.93029136850663</v>
      </c>
      <c r="S28" s="54">
        <v>2434.7604575009818</v>
      </c>
      <c r="T28" s="54">
        <v>1098.0959169861435</v>
      </c>
      <c r="U28" s="54">
        <v>1157.5588221788175</v>
      </c>
      <c r="V28" s="54">
        <v>2592.0464253484347</v>
      </c>
      <c r="W28" s="54">
        <v>328.17113100658958</v>
      </c>
      <c r="X28" s="54">
        <v>281549.83814273344</v>
      </c>
      <c r="Y28" s="54">
        <v>228.16220036999499</v>
      </c>
      <c r="Z28" s="54">
        <v>88608.770597398398</v>
      </c>
      <c r="AA28" s="54">
        <v>223.84296560962133</v>
      </c>
      <c r="AB28" s="54">
        <v>160.20773814064592</v>
      </c>
      <c r="AC28" s="54">
        <v>1321.5117894266411</v>
      </c>
      <c r="AD28" s="54">
        <v>1266.8024284461089</v>
      </c>
      <c r="AE28" s="54">
        <v>7306.777564968228</v>
      </c>
      <c r="AF28" s="54">
        <v>35308.163389694215</v>
      </c>
      <c r="AG28" s="54">
        <v>2565.1198844256087</v>
      </c>
      <c r="AH28" s="54">
        <v>17514.448140102722</v>
      </c>
      <c r="AI28" s="54">
        <v>58060.43993297522</v>
      </c>
      <c r="AJ28" s="54">
        <v>71465.435823795386</v>
      </c>
      <c r="AK28" s="54">
        <v>6910.8961030728178</v>
      </c>
      <c r="AL28" s="54">
        <v>9.6835166970886259</v>
      </c>
      <c r="AM28" s="54">
        <v>535.47274298348975</v>
      </c>
      <c r="AN28" s="54">
        <v>25.358436268014714</v>
      </c>
      <c r="AO28" s="54">
        <v>11.462813108073647</v>
      </c>
      <c r="AP28" s="54">
        <v>759.54774698624021</v>
      </c>
      <c r="AQ28" s="54">
        <v>1335.7797817662665</v>
      </c>
      <c r="AR28" s="54">
        <v>252.37392683545681</v>
      </c>
      <c r="AS28" s="54">
        <v>0</v>
      </c>
      <c r="AT28" s="54">
        <v>0</v>
      </c>
      <c r="AU28" s="54">
        <v>37.989007763794604</v>
      </c>
      <c r="AV28" s="54">
        <v>0</v>
      </c>
      <c r="AW28" s="54">
        <v>1326.9209642468302</v>
      </c>
      <c r="AX28" s="54">
        <v>1088.7766568996174</v>
      </c>
      <c r="AY28" s="54">
        <v>303.2059016659444</v>
      </c>
      <c r="AZ28" s="54">
        <v>23.353951932878157</v>
      </c>
      <c r="BA28" s="54">
        <v>22.722481300373449</v>
      </c>
      <c r="BB28" s="54">
        <v>659.2204288760139</v>
      </c>
      <c r="BC28" s="54">
        <v>24.052493456004914</v>
      </c>
      <c r="BD28" s="54">
        <v>212.53619467445458</v>
      </c>
      <c r="BE28" s="54">
        <v>47.535502137917149</v>
      </c>
      <c r="BF28" s="54">
        <v>458608.3954075728</v>
      </c>
      <c r="BG28" s="54">
        <v>55.939194824360115</v>
      </c>
      <c r="BH28" s="54">
        <v>886.7117005412947</v>
      </c>
      <c r="BI28" s="54">
        <v>181.01343791503834</v>
      </c>
      <c r="BJ28" s="54">
        <v>1686.4703782652657</v>
      </c>
      <c r="BK28" s="54">
        <v>7818.2663201280229</v>
      </c>
      <c r="BL28" s="54">
        <v>482.05863750383145</v>
      </c>
      <c r="BM28" s="54">
        <v>89.100840419867822</v>
      </c>
      <c r="BN28" s="54">
        <v>2141.6689809317504</v>
      </c>
      <c r="BO28" s="54">
        <v>0</v>
      </c>
      <c r="BP28" s="54">
        <v>0</v>
      </c>
      <c r="BQ28" s="55">
        <f t="shared" si="0"/>
        <v>1073926.3973604271</v>
      </c>
      <c r="BR28" s="54">
        <v>141980.76667466649</v>
      </c>
      <c r="BS28" s="54">
        <v>0</v>
      </c>
      <c r="BT28" s="54">
        <v>0</v>
      </c>
      <c r="BU28" s="140">
        <f t="shared" si="1"/>
        <v>141980.76667466649</v>
      </c>
      <c r="BV28" s="54">
        <v>2082781.6078427248</v>
      </c>
      <c r="BW28" s="54">
        <v>0</v>
      </c>
      <c r="BX28" s="54">
        <v>-102998.72682204178</v>
      </c>
      <c r="BY28" s="141">
        <f t="shared" si="2"/>
        <v>-102998.72682204178</v>
      </c>
      <c r="BZ28" s="141">
        <f t="shared" si="3"/>
        <v>1979782.8810206831</v>
      </c>
      <c r="CA28" s="54">
        <v>1322900.006307489</v>
      </c>
      <c r="CB28" s="54"/>
      <c r="CC28" s="54"/>
      <c r="CD28" s="58">
        <v>165194.05696948682</v>
      </c>
      <c r="CE28" s="55">
        <f t="shared" si="4"/>
        <v>1488094.0632769759</v>
      </c>
      <c r="CF28" s="142">
        <f t="shared" si="5"/>
        <v>3609857.7109723259</v>
      </c>
      <c r="CG28" s="143">
        <f t="shared" si="6"/>
        <v>4683784.1083327532</v>
      </c>
      <c r="CH28" s="143">
        <f>ponuda2013!BW28</f>
        <v>4683784.1083327523</v>
      </c>
      <c r="CI28" s="62">
        <f t="shared" si="7"/>
        <v>0</v>
      </c>
      <c r="CJ28" s="62"/>
      <c r="CL28" s="62"/>
    </row>
    <row r="29" spans="1:90" customFormat="1" ht="15" x14ac:dyDescent="0.25">
      <c r="A29" s="139">
        <v>22</v>
      </c>
      <c r="B29" s="64" t="s">
        <v>251</v>
      </c>
      <c r="C29" s="65" t="s">
        <v>353</v>
      </c>
      <c r="D29" s="54">
        <v>3845.1316582616237</v>
      </c>
      <c r="E29" s="54">
        <v>1564.3191918998953</v>
      </c>
      <c r="F29" s="54">
        <v>572.46870475925596</v>
      </c>
      <c r="G29" s="54">
        <v>1700.6230972459118</v>
      </c>
      <c r="H29" s="54">
        <v>16378.774944901597</v>
      </c>
      <c r="I29" s="54">
        <v>15339.454729690511</v>
      </c>
      <c r="J29" s="54">
        <v>7389.4310393381948</v>
      </c>
      <c r="K29" s="54">
        <v>1319.1690341594117</v>
      </c>
      <c r="L29" s="54">
        <v>15735.74533802228</v>
      </c>
      <c r="M29" s="54">
        <v>2371.9050781390156</v>
      </c>
      <c r="N29" s="54">
        <v>2005.6265730019893</v>
      </c>
      <c r="O29" s="54">
        <v>10856.727355586791</v>
      </c>
      <c r="P29" s="54">
        <v>4373.6137467443959</v>
      </c>
      <c r="Q29" s="54">
        <v>6468.4948790875296</v>
      </c>
      <c r="R29" s="54">
        <v>1805.4375340130694</v>
      </c>
      <c r="S29" s="54">
        <v>11769.890902267363</v>
      </c>
      <c r="T29" s="54">
        <v>2960.3357265156833</v>
      </c>
      <c r="U29" s="54">
        <v>9969.2487235965418</v>
      </c>
      <c r="V29" s="54">
        <v>6715.8644861565526</v>
      </c>
      <c r="W29" s="54">
        <v>1016.4870101908216</v>
      </c>
      <c r="X29" s="54">
        <v>1175.6876078755336</v>
      </c>
      <c r="Y29" s="54">
        <v>126163.00223641662</v>
      </c>
      <c r="Z29" s="54">
        <v>7853.1225147651194</v>
      </c>
      <c r="AA29" s="54">
        <v>8479.7560353167391</v>
      </c>
      <c r="AB29" s="54">
        <v>1695.2659506277</v>
      </c>
      <c r="AC29" s="54">
        <v>15202.898298498854</v>
      </c>
      <c r="AD29" s="54">
        <v>36376.516789686975</v>
      </c>
      <c r="AE29" s="54">
        <v>17302.372991312208</v>
      </c>
      <c r="AF29" s="54">
        <v>225587.6868127253</v>
      </c>
      <c r="AG29" s="54">
        <v>234637.21656789634</v>
      </c>
      <c r="AH29" s="54">
        <v>11198.72372198817</v>
      </c>
      <c r="AI29" s="54">
        <v>24404.959058707238</v>
      </c>
      <c r="AJ29" s="54">
        <v>1781.2437208654235</v>
      </c>
      <c r="AK29" s="54">
        <v>14706.57821800778</v>
      </c>
      <c r="AL29" s="54">
        <v>2572.5749781753357</v>
      </c>
      <c r="AM29" s="54">
        <v>37522.802744393572</v>
      </c>
      <c r="AN29" s="54">
        <v>1115.7026550733067</v>
      </c>
      <c r="AO29" s="54">
        <v>3759.9166559986566</v>
      </c>
      <c r="AP29" s="54">
        <v>27305.559768320589</v>
      </c>
      <c r="AQ29" s="54">
        <v>27329.019676311163</v>
      </c>
      <c r="AR29" s="54">
        <v>57861.570684282531</v>
      </c>
      <c r="AS29" s="54">
        <v>18657.898929358405</v>
      </c>
      <c r="AT29" s="54">
        <v>4281.8088192325895</v>
      </c>
      <c r="AU29" s="54">
        <v>7723.9055566265142</v>
      </c>
      <c r="AV29" s="54">
        <v>12007.067136466487</v>
      </c>
      <c r="AW29" s="54">
        <v>35008.114715725773</v>
      </c>
      <c r="AX29" s="54">
        <v>20570.286545805535</v>
      </c>
      <c r="AY29" s="54">
        <v>6492.1520761011288</v>
      </c>
      <c r="AZ29" s="54">
        <v>47455.44959271972</v>
      </c>
      <c r="BA29" s="54">
        <v>9246.2773309928161</v>
      </c>
      <c r="BB29" s="54">
        <v>5087.9985247611785</v>
      </c>
      <c r="BC29" s="54">
        <v>1444.0918843120442</v>
      </c>
      <c r="BD29" s="54">
        <v>5290.536765062503</v>
      </c>
      <c r="BE29" s="54">
        <v>22406.234562130161</v>
      </c>
      <c r="BF29" s="54">
        <v>240860.76182542613</v>
      </c>
      <c r="BG29" s="54">
        <v>152038.33412267175</v>
      </c>
      <c r="BH29" s="54">
        <v>1018693.6929323074</v>
      </c>
      <c r="BI29" s="54">
        <v>14823.625754602781</v>
      </c>
      <c r="BJ29" s="54">
        <v>32222.302318351853</v>
      </c>
      <c r="BK29" s="54">
        <v>34717.128483879329</v>
      </c>
      <c r="BL29" s="54">
        <v>18504.593413420702</v>
      </c>
      <c r="BM29" s="54">
        <v>4255.4737536939729</v>
      </c>
      <c r="BN29" s="54">
        <v>12523.731807568704</v>
      </c>
      <c r="BO29" s="54">
        <v>0</v>
      </c>
      <c r="BP29" s="54">
        <v>0</v>
      </c>
      <c r="BQ29" s="55">
        <f t="shared" si="0"/>
        <v>2732502.3942920407</v>
      </c>
      <c r="BR29" s="54">
        <v>1272288.0154760652</v>
      </c>
      <c r="BS29" s="54">
        <v>0</v>
      </c>
      <c r="BT29" s="54">
        <v>0</v>
      </c>
      <c r="BU29" s="140">
        <f t="shared" si="1"/>
        <v>1272288.0154760652</v>
      </c>
      <c r="BV29" s="54">
        <v>812014.69080967514</v>
      </c>
      <c r="BW29" s="54">
        <v>0</v>
      </c>
      <c r="BX29" s="54">
        <v>-81927.095015179963</v>
      </c>
      <c r="BY29" s="141">
        <f t="shared" si="2"/>
        <v>-81927.095015179963</v>
      </c>
      <c r="BZ29" s="141">
        <f t="shared" si="3"/>
        <v>730087.5957944952</v>
      </c>
      <c r="CA29" s="54">
        <v>2291842.4412637576</v>
      </c>
      <c r="CB29" s="54"/>
      <c r="CC29" s="54"/>
      <c r="CD29" s="58">
        <v>163628.70603269868</v>
      </c>
      <c r="CE29" s="55">
        <f t="shared" si="4"/>
        <v>2455471.1472964562</v>
      </c>
      <c r="CF29" s="142">
        <f t="shared" si="5"/>
        <v>4457846.7585670166</v>
      </c>
      <c r="CG29" s="143">
        <f t="shared" si="6"/>
        <v>7190349.1528590573</v>
      </c>
      <c r="CH29" s="143">
        <f>ponuda2013!BW29</f>
        <v>7190349.1528590545</v>
      </c>
      <c r="CI29" s="62">
        <f t="shared" si="7"/>
        <v>0</v>
      </c>
      <c r="CJ29" s="62"/>
      <c r="CL29" s="62"/>
    </row>
    <row r="30" spans="1:90" customFormat="1" ht="15" x14ac:dyDescent="0.25">
      <c r="A30" s="139">
        <v>23</v>
      </c>
      <c r="B30" s="64" t="s">
        <v>252</v>
      </c>
      <c r="C30" s="65" t="s">
        <v>315</v>
      </c>
      <c r="D30" s="54">
        <v>207597.01995563973</v>
      </c>
      <c r="E30" s="54">
        <v>1086.141591424391</v>
      </c>
      <c r="F30" s="54">
        <v>5634.6557779651466</v>
      </c>
      <c r="G30" s="54">
        <v>15282.113076243482</v>
      </c>
      <c r="H30" s="54">
        <v>56673.709245598773</v>
      </c>
      <c r="I30" s="54">
        <v>19.430298886273988</v>
      </c>
      <c r="J30" s="54">
        <v>4227.313637638058</v>
      </c>
      <c r="K30" s="54">
        <v>4414.0513912311726</v>
      </c>
      <c r="L30" s="54">
        <v>4235.7773018303296</v>
      </c>
      <c r="M30" s="54">
        <v>30635.624679931305</v>
      </c>
      <c r="N30" s="54">
        <v>5516.0741742471646</v>
      </c>
      <c r="O30" s="54">
        <v>4886.9926406459399</v>
      </c>
      <c r="P30" s="54">
        <v>3024.3209430434463</v>
      </c>
      <c r="Q30" s="54">
        <v>8680.3089446552603</v>
      </c>
      <c r="R30" s="54">
        <v>3162.5204455078324</v>
      </c>
      <c r="S30" s="54">
        <v>26565.075181502976</v>
      </c>
      <c r="T30" s="54">
        <v>5496.0262858234601</v>
      </c>
      <c r="U30" s="54">
        <v>4910.8684887893296</v>
      </c>
      <c r="V30" s="54">
        <v>21882.392531782498</v>
      </c>
      <c r="W30" s="54">
        <v>1685.3282614454336</v>
      </c>
      <c r="X30" s="54">
        <v>4604.0600314107796</v>
      </c>
      <c r="Y30" s="54">
        <v>3029.3168351203667</v>
      </c>
      <c r="Z30" s="54">
        <v>48656.534960930294</v>
      </c>
      <c r="AA30" s="54">
        <v>75914.880140980764</v>
      </c>
      <c r="AB30" s="54">
        <v>2425.896831006201</v>
      </c>
      <c r="AC30" s="54">
        <v>25283.896884507893</v>
      </c>
      <c r="AD30" s="54">
        <v>95615.07394821709</v>
      </c>
      <c r="AE30" s="54">
        <v>131.73473603617691</v>
      </c>
      <c r="AF30" s="54">
        <v>54439.746188802594</v>
      </c>
      <c r="AG30" s="54">
        <v>210638.77632976568</v>
      </c>
      <c r="AH30" s="54">
        <v>131219.45503562837</v>
      </c>
      <c r="AI30" s="54">
        <v>9020.1305600029627</v>
      </c>
      <c r="AJ30" s="54">
        <v>61074.722394095101</v>
      </c>
      <c r="AK30" s="54">
        <v>131376.6220433022</v>
      </c>
      <c r="AL30" s="54">
        <v>2789.568255176504</v>
      </c>
      <c r="AM30" s="54">
        <v>70418.531656662279</v>
      </c>
      <c r="AN30" s="54">
        <v>4549.9038434526401</v>
      </c>
      <c r="AO30" s="54">
        <v>35303.533977317798</v>
      </c>
      <c r="AP30" s="54">
        <v>193624.81873700416</v>
      </c>
      <c r="AQ30" s="54">
        <v>3792.5632914733255</v>
      </c>
      <c r="AR30" s="54">
        <v>25730.70487509307</v>
      </c>
      <c r="AS30" s="54">
        <v>576.23117884117971</v>
      </c>
      <c r="AT30" s="54">
        <v>225.62541673731366</v>
      </c>
      <c r="AU30" s="54">
        <v>11386.580544146987</v>
      </c>
      <c r="AV30" s="54">
        <v>3351.2386999468868</v>
      </c>
      <c r="AW30" s="54">
        <v>15888.90363022629</v>
      </c>
      <c r="AX30" s="54">
        <v>1865.4240547192096</v>
      </c>
      <c r="AY30" s="54">
        <v>31271.215690862729</v>
      </c>
      <c r="AZ30" s="54">
        <v>666.24656008486147</v>
      </c>
      <c r="BA30" s="54">
        <v>1298.1028673339495</v>
      </c>
      <c r="BB30" s="54">
        <v>6251.5270200015284</v>
      </c>
      <c r="BC30" s="54">
        <v>95.283999378487508</v>
      </c>
      <c r="BD30" s="54">
        <v>675.53715874306408</v>
      </c>
      <c r="BE30" s="54">
        <v>4974.872064692182</v>
      </c>
      <c r="BF30" s="54">
        <v>90666.283940388123</v>
      </c>
      <c r="BG30" s="54">
        <v>6519.9512310830833</v>
      </c>
      <c r="BH30" s="54">
        <v>138808.33256932665</v>
      </c>
      <c r="BI30" s="54">
        <v>4373.8765817842996</v>
      </c>
      <c r="BJ30" s="54">
        <v>10252.704536123842</v>
      </c>
      <c r="BK30" s="54">
        <v>5603.524235381793</v>
      </c>
      <c r="BL30" s="54">
        <v>10986.182786458476</v>
      </c>
      <c r="BM30" s="54">
        <v>1513.2384961176199</v>
      </c>
      <c r="BN30" s="54">
        <v>19098.313233231089</v>
      </c>
      <c r="BO30" s="54">
        <v>0</v>
      </c>
      <c r="BP30" s="54">
        <v>0</v>
      </c>
      <c r="BQ30" s="55">
        <f t="shared" si="0"/>
        <v>1971605.4129054279</v>
      </c>
      <c r="BR30" s="54">
        <v>31506.956016096679</v>
      </c>
      <c r="BS30" s="54">
        <v>0</v>
      </c>
      <c r="BT30" s="54">
        <v>0</v>
      </c>
      <c r="BU30" s="140">
        <f t="shared" si="1"/>
        <v>31506.956016096679</v>
      </c>
      <c r="BV30" s="54">
        <v>2321332.7462479295</v>
      </c>
      <c r="BW30" s="54">
        <v>0</v>
      </c>
      <c r="BX30" s="54">
        <v>0</v>
      </c>
      <c r="BY30" s="141">
        <f t="shared" si="2"/>
        <v>0</v>
      </c>
      <c r="BZ30" s="141">
        <f t="shared" si="3"/>
        <v>2321332.7462479295</v>
      </c>
      <c r="CA30" s="54">
        <v>0</v>
      </c>
      <c r="CB30" s="54"/>
      <c r="CC30" s="54"/>
      <c r="CD30" s="58">
        <v>696214.10148998257</v>
      </c>
      <c r="CE30" s="55">
        <f t="shared" si="4"/>
        <v>696214.10148998257</v>
      </c>
      <c r="CF30" s="142">
        <f t="shared" si="5"/>
        <v>3049053.8037540088</v>
      </c>
      <c r="CG30" s="143">
        <f t="shared" si="6"/>
        <v>5020659.2166594369</v>
      </c>
      <c r="CH30" s="143">
        <f>ponuda2013!BW30</f>
        <v>5020659.216659436</v>
      </c>
      <c r="CI30" s="62">
        <f t="shared" si="7"/>
        <v>0</v>
      </c>
      <c r="CJ30" s="62"/>
      <c r="CL30" s="62"/>
    </row>
    <row r="31" spans="1:90" customFormat="1" ht="15" x14ac:dyDescent="0.25">
      <c r="A31" s="139">
        <v>24</v>
      </c>
      <c r="B31" s="64" t="s">
        <v>253</v>
      </c>
      <c r="C31" s="65" t="s">
        <v>316</v>
      </c>
      <c r="D31" s="54">
        <v>229569.43959397275</v>
      </c>
      <c r="E31" s="54">
        <v>27633.897172054876</v>
      </c>
      <c r="F31" s="54">
        <v>16970.794008197718</v>
      </c>
      <c r="G31" s="54">
        <v>116864.65098799243</v>
      </c>
      <c r="H31" s="54">
        <v>1022983.6409180734</v>
      </c>
      <c r="I31" s="54">
        <v>286788.11627775809</v>
      </c>
      <c r="J31" s="54">
        <v>186098.78154028597</v>
      </c>
      <c r="K31" s="54">
        <v>176450.42086152532</v>
      </c>
      <c r="L31" s="54">
        <v>83559.38631035111</v>
      </c>
      <c r="M31" s="54">
        <v>168066.92788035149</v>
      </c>
      <c r="N31" s="54">
        <v>537026.87182608794</v>
      </c>
      <c r="O31" s="54">
        <v>147439.64581926726</v>
      </c>
      <c r="P31" s="54">
        <v>173541.96935008359</v>
      </c>
      <c r="Q31" s="54">
        <v>582620.10107698292</v>
      </c>
      <c r="R31" s="54">
        <v>278708.53365185444</v>
      </c>
      <c r="S31" s="54">
        <v>448730.35043984716</v>
      </c>
      <c r="T31" s="54">
        <v>130040.4300955958</v>
      </c>
      <c r="U31" s="54">
        <v>213789.6595018855</v>
      </c>
      <c r="V31" s="54">
        <v>313711.42301448336</v>
      </c>
      <c r="W31" s="54">
        <v>62141.214862075823</v>
      </c>
      <c r="X31" s="54">
        <v>113803.4907112806</v>
      </c>
      <c r="Y31" s="54">
        <v>108511.89215099622</v>
      </c>
      <c r="Z31" s="54">
        <v>193679.00170183531</v>
      </c>
      <c r="AA31" s="54">
        <v>7995345.4705003593</v>
      </c>
      <c r="AB31" s="54">
        <v>285434.03244885604</v>
      </c>
      <c r="AC31" s="54">
        <v>119641.09265678507</v>
      </c>
      <c r="AD31" s="54">
        <v>372198.8864283018</v>
      </c>
      <c r="AE31" s="54">
        <v>112681.61877912069</v>
      </c>
      <c r="AF31" s="54">
        <v>714138.22110265703</v>
      </c>
      <c r="AG31" s="54">
        <v>468664.95397469494</v>
      </c>
      <c r="AH31" s="54">
        <v>158316.18486139004</v>
      </c>
      <c r="AI31" s="54">
        <v>177247.08405135846</v>
      </c>
      <c r="AJ31" s="54">
        <v>1201.175108398432</v>
      </c>
      <c r="AK31" s="54">
        <v>513898.50673823361</v>
      </c>
      <c r="AL31" s="54">
        <v>21962.906556607995</v>
      </c>
      <c r="AM31" s="54">
        <v>861131.86219136335</v>
      </c>
      <c r="AN31" s="54">
        <v>19899.570096304109</v>
      </c>
      <c r="AO31" s="54">
        <v>60025.843003520822</v>
      </c>
      <c r="AP31" s="54">
        <v>368311.35359789204</v>
      </c>
      <c r="AQ31" s="54">
        <v>90070.483578173604</v>
      </c>
      <c r="AR31" s="54">
        <v>160697.84457867831</v>
      </c>
      <c r="AS31" s="54">
        <v>63605.29408014509</v>
      </c>
      <c r="AT31" s="54">
        <v>49437.48598834782</v>
      </c>
      <c r="AU31" s="54">
        <v>103553.28909760536</v>
      </c>
      <c r="AV31" s="54">
        <v>12184.017618146583</v>
      </c>
      <c r="AW31" s="54">
        <v>79127.71342221192</v>
      </c>
      <c r="AX31" s="54">
        <v>90407.738685988486</v>
      </c>
      <c r="AY31" s="54">
        <v>44586.61614973691</v>
      </c>
      <c r="AZ31" s="54">
        <v>25357.967638949023</v>
      </c>
      <c r="BA31" s="54">
        <v>41477.590204517881</v>
      </c>
      <c r="BB31" s="54">
        <v>9239.5226300056202</v>
      </c>
      <c r="BC31" s="54">
        <v>25983.656067955431</v>
      </c>
      <c r="BD31" s="54">
        <v>34546.687030111563</v>
      </c>
      <c r="BE31" s="54">
        <v>36053.885850216022</v>
      </c>
      <c r="BF31" s="54">
        <v>897696.84091337735</v>
      </c>
      <c r="BG31" s="54">
        <v>312414.83444033941</v>
      </c>
      <c r="BH31" s="54">
        <v>226772.50179875139</v>
      </c>
      <c r="BI31" s="54">
        <v>152488.81054370885</v>
      </c>
      <c r="BJ31" s="54">
        <v>126510.29568000861</v>
      </c>
      <c r="BK31" s="54">
        <v>115531.48794916467</v>
      </c>
      <c r="BL31" s="54">
        <v>94955.434704886298</v>
      </c>
      <c r="BM31" s="54">
        <v>4116.4475545123332</v>
      </c>
      <c r="BN31" s="54">
        <v>67045.47182701221</v>
      </c>
      <c r="BO31" s="54">
        <v>4377.4617449130737</v>
      </c>
      <c r="BP31" s="54">
        <v>0</v>
      </c>
      <c r="BQ31" s="55">
        <f t="shared" si="0"/>
        <v>20737068.781626157</v>
      </c>
      <c r="BR31" s="54">
        <v>8628324.7439305969</v>
      </c>
      <c r="BS31" s="54">
        <v>0</v>
      </c>
      <c r="BT31" s="54">
        <v>0</v>
      </c>
      <c r="BU31" s="140">
        <f t="shared" si="1"/>
        <v>8628324.7439305969</v>
      </c>
      <c r="BV31" s="54">
        <v>0</v>
      </c>
      <c r="BW31" s="54">
        <v>0</v>
      </c>
      <c r="BX31" s="54">
        <v>0</v>
      </c>
      <c r="BY31" s="141">
        <f t="shared" si="2"/>
        <v>0</v>
      </c>
      <c r="BZ31" s="141">
        <f t="shared" si="3"/>
        <v>0</v>
      </c>
      <c r="CA31" s="54">
        <v>1262991.5554403942</v>
      </c>
      <c r="CB31" s="54"/>
      <c r="CC31" s="54"/>
      <c r="CD31" s="58">
        <v>20103.074961701557</v>
      </c>
      <c r="CE31" s="55">
        <f t="shared" si="4"/>
        <v>1283094.6304020958</v>
      </c>
      <c r="CF31" s="142">
        <f t="shared" si="5"/>
        <v>9911419.3743326925</v>
      </c>
      <c r="CG31" s="143">
        <f t="shared" si="6"/>
        <v>30648488.15595885</v>
      </c>
      <c r="CH31" s="143">
        <f>ponuda2013!BW31</f>
        <v>30648488.155958846</v>
      </c>
      <c r="CI31" s="62">
        <f t="shared" si="7"/>
        <v>0</v>
      </c>
      <c r="CJ31" s="62"/>
      <c r="CL31" s="62"/>
    </row>
    <row r="32" spans="1:90" customFormat="1" ht="15" x14ac:dyDescent="0.25">
      <c r="A32" s="139">
        <v>25</v>
      </c>
      <c r="B32" s="64" t="s">
        <v>254</v>
      </c>
      <c r="C32" s="65" t="s">
        <v>317</v>
      </c>
      <c r="D32" s="54">
        <v>8692.2661392344944</v>
      </c>
      <c r="E32" s="54">
        <v>2501.2355550389507</v>
      </c>
      <c r="F32" s="54">
        <v>346.13950208980867</v>
      </c>
      <c r="G32" s="54">
        <v>1046.3097667217221</v>
      </c>
      <c r="H32" s="54">
        <v>92047.769599960724</v>
      </c>
      <c r="I32" s="54">
        <v>2668.4758934895594</v>
      </c>
      <c r="J32" s="54">
        <v>655.88208357509257</v>
      </c>
      <c r="K32" s="54">
        <v>944.49762695964819</v>
      </c>
      <c r="L32" s="54">
        <v>403.94822939576471</v>
      </c>
      <c r="M32" s="54">
        <v>4144.6283026379569</v>
      </c>
      <c r="N32" s="54">
        <v>452.75015230598353</v>
      </c>
      <c r="O32" s="54">
        <v>4117.8958595004624</v>
      </c>
      <c r="P32" s="54">
        <v>488.17813062419992</v>
      </c>
      <c r="Q32" s="54">
        <v>2912.8946206353367</v>
      </c>
      <c r="R32" s="54">
        <v>833.54339466945862</v>
      </c>
      <c r="S32" s="54">
        <v>1544.7369575673661</v>
      </c>
      <c r="T32" s="54">
        <v>322.06418484053688</v>
      </c>
      <c r="U32" s="54">
        <v>548.48808352805224</v>
      </c>
      <c r="V32" s="54">
        <v>1147.7916848534778</v>
      </c>
      <c r="W32" s="54">
        <v>184.01572661718856</v>
      </c>
      <c r="X32" s="54">
        <v>439.8401185560748</v>
      </c>
      <c r="Y32" s="54">
        <v>594.71505191760957</v>
      </c>
      <c r="Z32" s="54">
        <v>692.15488624166846</v>
      </c>
      <c r="AA32" s="54">
        <v>7091.2913383602627</v>
      </c>
      <c r="AB32" s="54">
        <v>4312.9307588441216</v>
      </c>
      <c r="AC32" s="54">
        <v>28997.664403121751</v>
      </c>
      <c r="AD32" s="54">
        <v>17049.456207495587</v>
      </c>
      <c r="AE32" s="54">
        <v>5756.103011288531</v>
      </c>
      <c r="AF32" s="54">
        <v>16030.264534275533</v>
      </c>
      <c r="AG32" s="54">
        <v>64821.958752832063</v>
      </c>
      <c r="AH32" s="54">
        <v>12807.69745445039</v>
      </c>
      <c r="AI32" s="54">
        <v>3822.7558885909361</v>
      </c>
      <c r="AJ32" s="54">
        <v>592.74602500572723</v>
      </c>
      <c r="AK32" s="54">
        <v>11707.487274148763</v>
      </c>
      <c r="AL32" s="54">
        <v>1032.7094926127511</v>
      </c>
      <c r="AM32" s="54">
        <v>84959.479467368248</v>
      </c>
      <c r="AN32" s="54">
        <v>926.66084412600765</v>
      </c>
      <c r="AO32" s="54">
        <v>1974.5529863898053</v>
      </c>
      <c r="AP32" s="54">
        <v>3746.9812293304226</v>
      </c>
      <c r="AQ32" s="54">
        <v>4234.0710044607285</v>
      </c>
      <c r="AR32" s="54">
        <v>8163.3876927201418</v>
      </c>
      <c r="AS32" s="54">
        <v>3114.6156746978786</v>
      </c>
      <c r="AT32" s="54">
        <v>3272.2905823049327</v>
      </c>
      <c r="AU32" s="54">
        <v>14345.835711164151</v>
      </c>
      <c r="AV32" s="54">
        <v>131.54593502431331</v>
      </c>
      <c r="AW32" s="54">
        <v>9051.2136752478891</v>
      </c>
      <c r="AX32" s="54">
        <v>12520.186003874085</v>
      </c>
      <c r="AY32" s="54">
        <v>3494.6768221159905</v>
      </c>
      <c r="AZ32" s="54">
        <v>1681.9416127408717</v>
      </c>
      <c r="BA32" s="54">
        <v>1111.1992555967333</v>
      </c>
      <c r="BB32" s="54">
        <v>336.28697482211868</v>
      </c>
      <c r="BC32" s="54">
        <v>758.99725716118633</v>
      </c>
      <c r="BD32" s="54">
        <v>257.28864024530588</v>
      </c>
      <c r="BE32" s="54">
        <v>11523.898680689857</v>
      </c>
      <c r="BF32" s="54">
        <v>185172.93440871089</v>
      </c>
      <c r="BG32" s="54">
        <v>24056.297514380218</v>
      </c>
      <c r="BH32" s="54">
        <v>33037.115527775786</v>
      </c>
      <c r="BI32" s="54">
        <v>18319.783226150175</v>
      </c>
      <c r="BJ32" s="54">
        <v>5391.4258327826119</v>
      </c>
      <c r="BK32" s="54">
        <v>14842.92341860844</v>
      </c>
      <c r="BL32" s="54">
        <v>5997.3666367735186</v>
      </c>
      <c r="BM32" s="54">
        <v>132.45408129428372</v>
      </c>
      <c r="BN32" s="54">
        <v>14208.903218119809</v>
      </c>
      <c r="BO32" s="54">
        <v>0</v>
      </c>
      <c r="BP32" s="54">
        <v>0</v>
      </c>
      <c r="BQ32" s="55">
        <f t="shared" si="0"/>
        <v>768517.60060666408</v>
      </c>
      <c r="BR32" s="54">
        <v>1731867.5852628786</v>
      </c>
      <c r="BS32" s="54">
        <v>0</v>
      </c>
      <c r="BT32" s="54">
        <v>0</v>
      </c>
      <c r="BU32" s="140">
        <f t="shared" si="1"/>
        <v>1731867.5852628786</v>
      </c>
      <c r="BV32" s="54">
        <v>0</v>
      </c>
      <c r="BW32" s="54">
        <v>0</v>
      </c>
      <c r="BX32" s="54">
        <v>0</v>
      </c>
      <c r="BY32" s="141">
        <f t="shared" si="2"/>
        <v>0</v>
      </c>
      <c r="BZ32" s="141">
        <f t="shared" si="3"/>
        <v>0</v>
      </c>
      <c r="CA32" s="54">
        <v>0</v>
      </c>
      <c r="CB32" s="54"/>
      <c r="CC32" s="54"/>
      <c r="CD32" s="58">
        <v>0</v>
      </c>
      <c r="CE32" s="55">
        <f t="shared" si="4"/>
        <v>0</v>
      </c>
      <c r="CF32" s="142">
        <f t="shared" si="5"/>
        <v>1731867.5852628786</v>
      </c>
      <c r="CG32" s="143">
        <f t="shared" si="6"/>
        <v>2500385.1858695429</v>
      </c>
      <c r="CH32" s="143">
        <f>ponuda2013!BW32</f>
        <v>2500385.1858695429</v>
      </c>
      <c r="CI32" s="62">
        <f t="shared" si="7"/>
        <v>0</v>
      </c>
      <c r="CJ32" s="62"/>
      <c r="CL32" s="62"/>
    </row>
    <row r="33" spans="1:90" customFormat="1" ht="15" x14ac:dyDescent="0.25">
      <c r="A33" s="139">
        <v>26</v>
      </c>
      <c r="B33" s="64" t="s">
        <v>255</v>
      </c>
      <c r="C33" s="65" t="s">
        <v>354</v>
      </c>
      <c r="D33" s="54">
        <v>7589.0695818355562</v>
      </c>
      <c r="E33" s="54">
        <v>998.78938237605428</v>
      </c>
      <c r="F33" s="54">
        <v>3115.2754257092088</v>
      </c>
      <c r="G33" s="54">
        <v>7895.2959677510662</v>
      </c>
      <c r="H33" s="54">
        <v>79401.132176513493</v>
      </c>
      <c r="I33" s="54">
        <v>8162.8609383367811</v>
      </c>
      <c r="J33" s="54">
        <v>3974.9810291679596</v>
      </c>
      <c r="K33" s="54">
        <v>100207.07112092467</v>
      </c>
      <c r="L33" s="54">
        <v>2765.6986871376293</v>
      </c>
      <c r="M33" s="54">
        <v>10001.0712793811</v>
      </c>
      <c r="N33" s="54">
        <v>1875.4369936277765</v>
      </c>
      <c r="O33" s="54">
        <v>5176.5773049431291</v>
      </c>
      <c r="P33" s="54">
        <v>3274.1144477308094</v>
      </c>
      <c r="Q33" s="54">
        <v>8386.1477354379767</v>
      </c>
      <c r="R33" s="54">
        <v>47875.549781814203</v>
      </c>
      <c r="S33" s="54">
        <v>339292.78416654264</v>
      </c>
      <c r="T33" s="54">
        <v>2383.5375099169541</v>
      </c>
      <c r="U33" s="54">
        <v>6347.4939929216098</v>
      </c>
      <c r="V33" s="54">
        <v>5917.0015547370303</v>
      </c>
      <c r="W33" s="54">
        <v>1140.0638803829574</v>
      </c>
      <c r="X33" s="54">
        <v>3104.1398972777806</v>
      </c>
      <c r="Y33" s="54">
        <v>3528.8840774499959</v>
      </c>
      <c r="Z33" s="54">
        <v>4074.6789265711845</v>
      </c>
      <c r="AA33" s="54">
        <v>39013.547450629289</v>
      </c>
      <c r="AB33" s="54">
        <v>12911.925212175713</v>
      </c>
      <c r="AC33" s="54">
        <v>682985.22176382062</v>
      </c>
      <c r="AD33" s="54">
        <v>40885.089298972176</v>
      </c>
      <c r="AE33" s="54">
        <v>17382.430424627681</v>
      </c>
      <c r="AF33" s="54">
        <v>121589.05216417898</v>
      </c>
      <c r="AG33" s="54">
        <v>97223.247971084755</v>
      </c>
      <c r="AH33" s="54">
        <v>36564.280327949768</v>
      </c>
      <c r="AI33" s="54">
        <v>705.4919290025116</v>
      </c>
      <c r="AJ33" s="54">
        <v>322.73464906793868</v>
      </c>
      <c r="AK33" s="54">
        <v>26176.886675837206</v>
      </c>
      <c r="AL33" s="54">
        <v>1772.1722261746572</v>
      </c>
      <c r="AM33" s="54">
        <v>149158.70032767573</v>
      </c>
      <c r="AN33" s="54">
        <v>3497.5647450579195</v>
      </c>
      <c r="AO33" s="54">
        <v>1050.2306677077925</v>
      </c>
      <c r="AP33" s="54">
        <v>3283.0138354662317</v>
      </c>
      <c r="AQ33" s="54">
        <v>8844.120702746397</v>
      </c>
      <c r="AR33" s="54">
        <v>6903.5519691433356</v>
      </c>
      <c r="AS33" s="54">
        <v>2958.5963655726405</v>
      </c>
      <c r="AT33" s="54">
        <v>1130.3719223482528</v>
      </c>
      <c r="AU33" s="54">
        <v>5933.6218909524778</v>
      </c>
      <c r="AV33" s="54">
        <v>1404.1324184624395</v>
      </c>
      <c r="AW33" s="54">
        <v>52559.117080682183</v>
      </c>
      <c r="AX33" s="54">
        <v>16507.321252392518</v>
      </c>
      <c r="AY33" s="54">
        <v>2434.8132081544131</v>
      </c>
      <c r="AZ33" s="54">
        <v>2665.968499083589</v>
      </c>
      <c r="BA33" s="54">
        <v>16337.625550504745</v>
      </c>
      <c r="BB33" s="54">
        <v>726.3332538395988</v>
      </c>
      <c r="BC33" s="54">
        <v>1015.889009746123</v>
      </c>
      <c r="BD33" s="54">
        <v>155.95600065768477</v>
      </c>
      <c r="BE33" s="54">
        <v>31103.876078289133</v>
      </c>
      <c r="BF33" s="54">
        <v>120101.73688649725</v>
      </c>
      <c r="BG33" s="54">
        <v>19864.554097707351</v>
      </c>
      <c r="BH33" s="54">
        <v>71871.033459618615</v>
      </c>
      <c r="BI33" s="54">
        <v>15523.605430586304</v>
      </c>
      <c r="BJ33" s="54">
        <v>12517.979893143873</v>
      </c>
      <c r="BK33" s="54">
        <v>36843.067014828586</v>
      </c>
      <c r="BL33" s="54">
        <v>2958.6961835082875</v>
      </c>
      <c r="BM33" s="54">
        <v>235.78856294603199</v>
      </c>
      <c r="BN33" s="54">
        <v>29656.212155306224</v>
      </c>
      <c r="BO33" s="54">
        <v>0</v>
      </c>
      <c r="BP33" s="54">
        <v>0</v>
      </c>
      <c r="BQ33" s="55">
        <f t="shared" si="0"/>
        <v>2351263.2144146347</v>
      </c>
      <c r="BR33" s="54">
        <v>583854.33672464266</v>
      </c>
      <c r="BS33" s="54">
        <v>0</v>
      </c>
      <c r="BT33" s="54">
        <v>0</v>
      </c>
      <c r="BU33" s="140">
        <f t="shared" si="1"/>
        <v>583854.33672464266</v>
      </c>
      <c r="BV33" s="54">
        <v>0</v>
      </c>
      <c r="BW33" s="54">
        <v>0</v>
      </c>
      <c r="BX33" s="54">
        <v>0</v>
      </c>
      <c r="BY33" s="141">
        <f t="shared" si="2"/>
        <v>0</v>
      </c>
      <c r="BZ33" s="141">
        <f t="shared" si="3"/>
        <v>0</v>
      </c>
      <c r="CA33" s="54">
        <v>1923614.652469333</v>
      </c>
      <c r="CB33" s="54"/>
      <c r="CC33" s="54"/>
      <c r="CD33" s="58">
        <v>27228.250144891463</v>
      </c>
      <c r="CE33" s="55">
        <f t="shared" si="4"/>
        <v>1950842.9026142245</v>
      </c>
      <c r="CF33" s="142">
        <f t="shared" si="5"/>
        <v>2534697.2393388674</v>
      </c>
      <c r="CG33" s="143">
        <f t="shared" si="6"/>
        <v>4885960.4537535021</v>
      </c>
      <c r="CH33" s="143">
        <f>ponuda2013!BW33</f>
        <v>4885960.4537535012</v>
      </c>
      <c r="CI33" s="62">
        <f t="shared" si="7"/>
        <v>0</v>
      </c>
      <c r="CJ33" s="62"/>
      <c r="CL33" s="62"/>
    </row>
    <row r="34" spans="1:90" customFormat="1" ht="15" x14ac:dyDescent="0.25">
      <c r="A34" s="139">
        <v>27</v>
      </c>
      <c r="B34" s="64" t="s">
        <v>256</v>
      </c>
      <c r="C34" s="65" t="s">
        <v>318</v>
      </c>
      <c r="D34" s="54">
        <v>28926.267924134816</v>
      </c>
      <c r="E34" s="54">
        <v>4710.4339993431913</v>
      </c>
      <c r="F34" s="54">
        <v>1418.4082031849864</v>
      </c>
      <c r="G34" s="54">
        <v>92873.253619806172</v>
      </c>
      <c r="H34" s="54">
        <v>96580.684208997758</v>
      </c>
      <c r="I34" s="54">
        <v>33412.952349029438</v>
      </c>
      <c r="J34" s="54">
        <v>37365.40901806789</v>
      </c>
      <c r="K34" s="54">
        <v>4247.3798882763949</v>
      </c>
      <c r="L34" s="54">
        <v>10857.18094802113</v>
      </c>
      <c r="M34" s="54">
        <v>6.2639091835986394</v>
      </c>
      <c r="N34" s="54">
        <v>20944.822170055919</v>
      </c>
      <c r="O34" s="54">
        <v>17473.282488773773</v>
      </c>
      <c r="P34" s="54">
        <v>40052.458169203346</v>
      </c>
      <c r="Q34" s="54">
        <v>59738.344913155932</v>
      </c>
      <c r="R34" s="54">
        <v>13748.621209684288</v>
      </c>
      <c r="S34" s="54">
        <v>82905.364504000492</v>
      </c>
      <c r="T34" s="54">
        <v>15322.712177806257</v>
      </c>
      <c r="U34" s="54">
        <v>38815.123146927828</v>
      </c>
      <c r="V34" s="54">
        <v>52762.357120076216</v>
      </c>
      <c r="W34" s="54">
        <v>4928.9106477067571</v>
      </c>
      <c r="X34" s="54">
        <v>16600.869464132975</v>
      </c>
      <c r="Y34" s="54">
        <v>17214.34874329517</v>
      </c>
      <c r="Z34" s="54">
        <v>150403.67561917705</v>
      </c>
      <c r="AA34" s="54">
        <v>1062576.512118934</v>
      </c>
      <c r="AB34" s="54">
        <v>64411.001955460721</v>
      </c>
      <c r="AC34" s="54">
        <v>91652.822944170504</v>
      </c>
      <c r="AD34" s="54">
        <v>10302342.057478743</v>
      </c>
      <c r="AE34" s="54">
        <v>18879.344914563284</v>
      </c>
      <c r="AF34" s="54">
        <v>111905.85491517329</v>
      </c>
      <c r="AG34" s="54">
        <v>178195.35808494341</v>
      </c>
      <c r="AH34" s="54">
        <v>67368.440006134566</v>
      </c>
      <c r="AI34" s="54">
        <v>2137.8805316867947</v>
      </c>
      <c r="AJ34" s="54">
        <v>1021.1496259638775</v>
      </c>
      <c r="AK34" s="54">
        <v>214647.36953699653</v>
      </c>
      <c r="AL34" s="54">
        <v>2714.1001804076009</v>
      </c>
      <c r="AM34" s="54">
        <v>176362.84571556648</v>
      </c>
      <c r="AN34" s="54">
        <v>675.19208797115641</v>
      </c>
      <c r="AO34" s="54">
        <v>3081.0113838107122</v>
      </c>
      <c r="AP34" s="54">
        <v>8791.3079756785919</v>
      </c>
      <c r="AQ34" s="54">
        <v>6486.6947355161665</v>
      </c>
      <c r="AR34" s="54">
        <v>64038.400588155419</v>
      </c>
      <c r="AS34" s="54">
        <v>5173.6098472189724</v>
      </c>
      <c r="AT34" s="54">
        <v>11470.793946672547</v>
      </c>
      <c r="AU34" s="54">
        <v>61432.269738732284</v>
      </c>
      <c r="AV34" s="54">
        <v>194770.55215137172</v>
      </c>
      <c r="AW34" s="54">
        <v>7290.2522439624627</v>
      </c>
      <c r="AX34" s="54">
        <v>939929.04195819329</v>
      </c>
      <c r="AY34" s="54">
        <v>13596.719624839134</v>
      </c>
      <c r="AZ34" s="54">
        <v>10.976495947934227</v>
      </c>
      <c r="BA34" s="54">
        <v>6372.4005236820412</v>
      </c>
      <c r="BB34" s="54">
        <v>5582.2890378346128</v>
      </c>
      <c r="BC34" s="54">
        <v>4771.1409270055074</v>
      </c>
      <c r="BD34" s="54">
        <v>471.96631566480937</v>
      </c>
      <c r="BE34" s="54">
        <v>26572.352840680862</v>
      </c>
      <c r="BF34" s="54">
        <v>321642.38946439687</v>
      </c>
      <c r="BG34" s="54">
        <v>81731.053120661556</v>
      </c>
      <c r="BH34" s="54">
        <v>87380.336983995803</v>
      </c>
      <c r="BI34" s="54">
        <v>22978.806580726035</v>
      </c>
      <c r="BJ34" s="54">
        <v>39297.617090282176</v>
      </c>
      <c r="BK34" s="54">
        <v>12414.099139604847</v>
      </c>
      <c r="BL34" s="54">
        <v>9646.7842222773179</v>
      </c>
      <c r="BM34" s="54">
        <v>775.94176447196287</v>
      </c>
      <c r="BN34" s="54">
        <v>82475.594702303191</v>
      </c>
      <c r="BO34" s="54">
        <v>0</v>
      </c>
      <c r="BP34" s="54">
        <v>0</v>
      </c>
      <c r="BQ34" s="55">
        <f t="shared" si="0"/>
        <v>15154383.457942441</v>
      </c>
      <c r="BR34" s="54">
        <v>154321.21945539067</v>
      </c>
      <c r="BS34" s="54">
        <v>0</v>
      </c>
      <c r="BT34" s="54">
        <v>494956.30678959272</v>
      </c>
      <c r="BU34" s="140">
        <f t="shared" si="1"/>
        <v>649277.52624498343</v>
      </c>
      <c r="BV34" s="54">
        <v>30038355.437424559</v>
      </c>
      <c r="BW34" s="54">
        <v>0</v>
      </c>
      <c r="BX34" s="54">
        <v>0</v>
      </c>
      <c r="BY34" s="141">
        <f t="shared" si="2"/>
        <v>0</v>
      </c>
      <c r="BZ34" s="141">
        <f t="shared" si="3"/>
        <v>30038355.437424559</v>
      </c>
      <c r="CA34" s="54">
        <v>0</v>
      </c>
      <c r="CB34" s="54"/>
      <c r="CC34" s="54"/>
      <c r="CD34" s="58">
        <v>367735.67876698234</v>
      </c>
      <c r="CE34" s="55">
        <f t="shared" si="4"/>
        <v>367735.67876698234</v>
      </c>
      <c r="CF34" s="142">
        <f t="shared" si="5"/>
        <v>31055368.642436523</v>
      </c>
      <c r="CG34" s="143">
        <f t="shared" si="6"/>
        <v>46209752.10037896</v>
      </c>
      <c r="CH34" s="143">
        <f>ponuda2013!BW34</f>
        <v>46209752.100378975</v>
      </c>
      <c r="CI34" s="62">
        <f t="shared" si="7"/>
        <v>0</v>
      </c>
      <c r="CJ34" s="62"/>
      <c r="CL34" s="62"/>
    </row>
    <row r="35" spans="1:90" customFormat="1" ht="15" x14ac:dyDescent="0.25">
      <c r="A35" s="139">
        <v>28</v>
      </c>
      <c r="B35" s="64" t="s">
        <v>257</v>
      </c>
      <c r="C35" s="65" t="s">
        <v>319</v>
      </c>
      <c r="D35" s="54">
        <v>4734.0442487424625</v>
      </c>
      <c r="E35" s="54">
        <v>1938.4352992645054</v>
      </c>
      <c r="F35" s="54">
        <v>4716.034226960649</v>
      </c>
      <c r="G35" s="54">
        <v>2974.7372602945602</v>
      </c>
      <c r="H35" s="54">
        <v>42227.307907487702</v>
      </c>
      <c r="I35" s="54">
        <v>3718.760792261849</v>
      </c>
      <c r="J35" s="54">
        <v>3049.3871242765704</v>
      </c>
      <c r="K35" s="54">
        <v>876.79996414881111</v>
      </c>
      <c r="L35" s="54">
        <v>3136.2300825762677</v>
      </c>
      <c r="M35" s="54">
        <v>6337.6456954865807</v>
      </c>
      <c r="N35" s="54">
        <v>9330.634617929496</v>
      </c>
      <c r="O35" s="54">
        <v>6310.6620036871018</v>
      </c>
      <c r="P35" s="54">
        <v>17080.337869395942</v>
      </c>
      <c r="Q35" s="54">
        <v>3154.2563222437848</v>
      </c>
      <c r="R35" s="54">
        <v>460.8641308421719</v>
      </c>
      <c r="S35" s="54">
        <v>16464.959150910989</v>
      </c>
      <c r="T35" s="54">
        <v>9479.2950463609341</v>
      </c>
      <c r="U35" s="54">
        <v>4498.2677106494648</v>
      </c>
      <c r="V35" s="54">
        <v>6481.8416702279583</v>
      </c>
      <c r="W35" s="54">
        <v>12374.600111450258</v>
      </c>
      <c r="X35" s="54">
        <v>11037.838257002622</v>
      </c>
      <c r="Y35" s="54">
        <v>3982.7691248251804</v>
      </c>
      <c r="Z35" s="54">
        <v>4343.7310182348938</v>
      </c>
      <c r="AA35" s="54">
        <v>7726.262581367384</v>
      </c>
      <c r="AB35" s="54">
        <v>2430.9503313747095</v>
      </c>
      <c r="AC35" s="54">
        <v>103817.41942874945</v>
      </c>
      <c r="AD35" s="54">
        <v>290576.79595486744</v>
      </c>
      <c r="AE35" s="54">
        <v>144546.38400736527</v>
      </c>
      <c r="AF35" s="54">
        <v>300881.39969062048</v>
      </c>
      <c r="AG35" s="54">
        <v>299863.62843453733</v>
      </c>
      <c r="AH35" s="54">
        <v>511186.26644823246</v>
      </c>
      <c r="AI35" s="54">
        <v>4636.7357824932797</v>
      </c>
      <c r="AJ35" s="54">
        <v>12882.760824641531</v>
      </c>
      <c r="AK35" s="54">
        <v>98004.368724009211</v>
      </c>
      <c r="AL35" s="54">
        <v>12186.276913751368</v>
      </c>
      <c r="AM35" s="54">
        <v>41146.389859019262</v>
      </c>
      <c r="AN35" s="54">
        <v>14312.056583737734</v>
      </c>
      <c r="AO35" s="54">
        <v>5969.3574413778624</v>
      </c>
      <c r="AP35" s="54">
        <v>18009.484937177825</v>
      </c>
      <c r="AQ35" s="54">
        <v>39465.211031125364</v>
      </c>
      <c r="AR35" s="54">
        <v>24197.342560327688</v>
      </c>
      <c r="AS35" s="54">
        <v>26319.896742481596</v>
      </c>
      <c r="AT35" s="54">
        <v>5710.8241415875127</v>
      </c>
      <c r="AU35" s="54">
        <v>16455.211952672289</v>
      </c>
      <c r="AV35" s="54">
        <v>278.418114100813</v>
      </c>
      <c r="AW35" s="54">
        <v>64352.80552133108</v>
      </c>
      <c r="AX35" s="54">
        <v>18452.64049931963</v>
      </c>
      <c r="AY35" s="54">
        <v>3949.7346907820447</v>
      </c>
      <c r="AZ35" s="54">
        <v>100741.58885294598</v>
      </c>
      <c r="BA35" s="54">
        <v>5614.4136086473227</v>
      </c>
      <c r="BB35" s="54">
        <v>171022.70245758852</v>
      </c>
      <c r="BC35" s="54">
        <v>5377.071797834039</v>
      </c>
      <c r="BD35" s="54">
        <v>2476.5627932272832</v>
      </c>
      <c r="BE35" s="54">
        <v>23368.961054642896</v>
      </c>
      <c r="BF35" s="54">
        <v>305966.2359054627</v>
      </c>
      <c r="BG35" s="54">
        <v>5665.5809076622008</v>
      </c>
      <c r="BH35" s="54">
        <v>10389.560429761397</v>
      </c>
      <c r="BI35" s="54">
        <v>6831.6911740311698</v>
      </c>
      <c r="BJ35" s="54">
        <v>9142.3621415739199</v>
      </c>
      <c r="BK35" s="54">
        <v>18152.976811076212</v>
      </c>
      <c r="BL35" s="54">
        <v>12484.943277878794</v>
      </c>
      <c r="BM35" s="54">
        <v>721.27267093716125</v>
      </c>
      <c r="BN35" s="54">
        <v>13800.31460416904</v>
      </c>
      <c r="BO35" s="54">
        <v>0</v>
      </c>
      <c r="BP35" s="54">
        <v>0</v>
      </c>
      <c r="BQ35" s="55">
        <f t="shared" si="0"/>
        <v>2937824.3013197505</v>
      </c>
      <c r="BR35" s="54">
        <v>1741138.1169032888</v>
      </c>
      <c r="BS35" s="54">
        <v>0</v>
      </c>
      <c r="BT35" s="54">
        <v>0</v>
      </c>
      <c r="BU35" s="140">
        <f t="shared" si="1"/>
        <v>1741138.1169032888</v>
      </c>
      <c r="BV35" s="54">
        <v>618421.84902890061</v>
      </c>
      <c r="BW35" s="54">
        <v>0</v>
      </c>
      <c r="BX35" s="54">
        <v>0</v>
      </c>
      <c r="BY35" s="141">
        <f t="shared" si="2"/>
        <v>0</v>
      </c>
      <c r="BZ35" s="141">
        <f t="shared" si="3"/>
        <v>618421.84902890061</v>
      </c>
      <c r="CA35" s="54">
        <v>283941.84623526054</v>
      </c>
      <c r="CB35" s="54"/>
      <c r="CC35" s="54"/>
      <c r="CD35" s="58">
        <v>433148.56079599331</v>
      </c>
      <c r="CE35" s="55">
        <f t="shared" si="4"/>
        <v>717090.40703125391</v>
      </c>
      <c r="CF35" s="142">
        <f t="shared" si="5"/>
        <v>3076650.3729634434</v>
      </c>
      <c r="CG35" s="143">
        <f t="shared" si="6"/>
        <v>6014474.6742831934</v>
      </c>
      <c r="CH35" s="143">
        <f>ponuda2013!BW35</f>
        <v>6014474.9550890839</v>
      </c>
      <c r="CI35" s="62">
        <f t="shared" si="7"/>
        <v>0.28080589044839144</v>
      </c>
      <c r="CJ35" s="62"/>
      <c r="CL35" s="62"/>
    </row>
    <row r="36" spans="1:90" customFormat="1" ht="15" x14ac:dyDescent="0.25">
      <c r="A36" s="139">
        <v>29</v>
      </c>
      <c r="B36" s="64" t="s">
        <v>258</v>
      </c>
      <c r="C36" s="65" t="s">
        <v>320</v>
      </c>
      <c r="D36" s="54">
        <v>946603.63333038706</v>
      </c>
      <c r="E36" s="54">
        <v>79140.385583390176</v>
      </c>
      <c r="F36" s="54">
        <v>72812.574270477839</v>
      </c>
      <c r="G36" s="54">
        <v>46474.47614305059</v>
      </c>
      <c r="H36" s="54">
        <v>1661738.7799934146</v>
      </c>
      <c r="I36" s="54">
        <v>263203.67287645146</v>
      </c>
      <c r="J36" s="54">
        <v>483229.10084842017</v>
      </c>
      <c r="K36" s="54">
        <v>69286.418724086383</v>
      </c>
      <c r="L36" s="54">
        <v>97128.612281896902</v>
      </c>
      <c r="M36" s="54">
        <v>1689072.2289766064</v>
      </c>
      <c r="N36" s="54">
        <v>301398.01083335356</v>
      </c>
      <c r="O36" s="54">
        <v>121809.45508543533</v>
      </c>
      <c r="P36" s="54">
        <v>159526.99450732482</v>
      </c>
      <c r="Q36" s="54">
        <v>251108.37547050693</v>
      </c>
      <c r="R36" s="54">
        <v>33523.56647415513</v>
      </c>
      <c r="S36" s="54">
        <v>514714.65908457129</v>
      </c>
      <c r="T36" s="54">
        <v>182729.26779418331</v>
      </c>
      <c r="U36" s="54">
        <v>321572.57192441938</v>
      </c>
      <c r="V36" s="54">
        <v>249021.59513914413</v>
      </c>
      <c r="W36" s="54">
        <v>35332.400204482488</v>
      </c>
      <c r="X36" s="54">
        <v>142360.09820372841</v>
      </c>
      <c r="Y36" s="54">
        <v>206965.09865617202</v>
      </c>
      <c r="Z36" s="54">
        <v>77888.262453507778</v>
      </c>
      <c r="AA36" s="54">
        <v>708890.17279147299</v>
      </c>
      <c r="AB36" s="54">
        <v>2562.8595499767644</v>
      </c>
      <c r="AC36" s="54">
        <v>68164.54063045443</v>
      </c>
      <c r="AD36" s="54">
        <v>1632767.505500949</v>
      </c>
      <c r="AE36" s="54">
        <v>83431.409441058524</v>
      </c>
      <c r="AF36" s="54">
        <v>1158069.3893092494</v>
      </c>
      <c r="AG36" s="54">
        <v>387039.61797163449</v>
      </c>
      <c r="AH36" s="54">
        <v>450431.84404759743</v>
      </c>
      <c r="AI36" s="54">
        <v>38143.547501853085</v>
      </c>
      <c r="AJ36" s="54">
        <v>44346.48878529478</v>
      </c>
      <c r="AK36" s="54">
        <v>80250.648337229752</v>
      </c>
      <c r="AL36" s="54">
        <v>4958.2289498360324</v>
      </c>
      <c r="AM36" s="54">
        <v>623551.08982924558</v>
      </c>
      <c r="AN36" s="54">
        <v>62580.035317623719</v>
      </c>
      <c r="AO36" s="54">
        <v>3677.8451946138048</v>
      </c>
      <c r="AP36" s="54">
        <v>162158.80328004758</v>
      </c>
      <c r="AQ36" s="54">
        <v>42515.415626105183</v>
      </c>
      <c r="AR36" s="54">
        <v>70419.781151647738</v>
      </c>
      <c r="AS36" s="54">
        <v>20928.782406733237</v>
      </c>
      <c r="AT36" s="54">
        <v>14057.127572671148</v>
      </c>
      <c r="AU36" s="54">
        <v>72778.763642157763</v>
      </c>
      <c r="AV36" s="54">
        <v>0</v>
      </c>
      <c r="AW36" s="54">
        <v>36670.207039317844</v>
      </c>
      <c r="AX36" s="54">
        <v>49301.55028449063</v>
      </c>
      <c r="AY36" s="54">
        <v>19726.465892979624</v>
      </c>
      <c r="AZ36" s="54">
        <v>24158.617836370813</v>
      </c>
      <c r="BA36" s="54">
        <v>21292.971445199841</v>
      </c>
      <c r="BB36" s="54">
        <v>7963.441348367819</v>
      </c>
      <c r="BC36" s="54">
        <v>2903.0846497643588</v>
      </c>
      <c r="BD36" s="54">
        <v>7527.7458916781743</v>
      </c>
      <c r="BE36" s="54">
        <v>34447.328395581739</v>
      </c>
      <c r="BF36" s="54">
        <v>418900.11748226691</v>
      </c>
      <c r="BG36" s="54">
        <v>59627.497129186799</v>
      </c>
      <c r="BH36" s="54">
        <v>722733.53355545714</v>
      </c>
      <c r="BI36" s="54">
        <v>36626.504245314463</v>
      </c>
      <c r="BJ36" s="54">
        <v>32437.054914408058</v>
      </c>
      <c r="BK36" s="54">
        <v>41891.468227606114</v>
      </c>
      <c r="BL36" s="54">
        <v>33636.284781688453</v>
      </c>
      <c r="BM36" s="54">
        <v>39725.64348348468</v>
      </c>
      <c r="BN36" s="54">
        <v>53754.350917726842</v>
      </c>
      <c r="BO36" s="54">
        <v>0</v>
      </c>
      <c r="BP36" s="54">
        <v>0</v>
      </c>
      <c r="BQ36" s="55">
        <f t="shared" si="0"/>
        <v>15381688.003217505</v>
      </c>
      <c r="BR36" s="54">
        <v>11533797.463629618</v>
      </c>
      <c r="BS36" s="54">
        <v>17.310599017735083</v>
      </c>
      <c r="BT36" s="54">
        <v>626191.33575075062</v>
      </c>
      <c r="BU36" s="140">
        <f t="shared" si="1"/>
        <v>12160006.109979387</v>
      </c>
      <c r="BV36" s="54">
        <v>3631444.24098576</v>
      </c>
      <c r="BW36" s="54">
        <v>0</v>
      </c>
      <c r="BX36" s="54">
        <v>0</v>
      </c>
      <c r="BY36" s="141">
        <f t="shared" si="2"/>
        <v>0</v>
      </c>
      <c r="BZ36" s="141">
        <f t="shared" si="3"/>
        <v>3631444.24098576</v>
      </c>
      <c r="CA36" s="54">
        <v>8860328.3052168209</v>
      </c>
      <c r="CB36" s="54"/>
      <c r="CC36" s="54"/>
      <c r="CD36" s="58">
        <v>3984910.3347914699</v>
      </c>
      <c r="CE36" s="55">
        <f t="shared" si="4"/>
        <v>12845238.640008291</v>
      </c>
      <c r="CF36" s="142">
        <f t="shared" si="5"/>
        <v>28636688.990973439</v>
      </c>
      <c r="CG36" s="143">
        <f t="shared" si="6"/>
        <v>44018376.994190946</v>
      </c>
      <c r="CH36" s="143">
        <f>ponuda2013!BW36</f>
        <v>44018376.755080216</v>
      </c>
      <c r="CI36" s="62">
        <f t="shared" si="7"/>
        <v>-0.23911073058843613</v>
      </c>
      <c r="CJ36" s="62"/>
      <c r="CL36" s="62"/>
    </row>
    <row r="37" spans="1:90" customFormat="1" ht="15" x14ac:dyDescent="0.25">
      <c r="A37" s="139">
        <v>30</v>
      </c>
      <c r="B37" s="64" t="s">
        <v>259</v>
      </c>
      <c r="C37" s="65" t="s">
        <v>321</v>
      </c>
      <c r="D37" s="54">
        <v>306121.61602818029</v>
      </c>
      <c r="E37" s="54">
        <v>11503.967653702748</v>
      </c>
      <c r="F37" s="54">
        <v>5134.7312209010852</v>
      </c>
      <c r="G37" s="54">
        <v>3807.1909606673466</v>
      </c>
      <c r="H37" s="54">
        <v>542547.3545774197</v>
      </c>
      <c r="I37" s="54">
        <v>131120.18693727581</v>
      </c>
      <c r="J37" s="54">
        <v>106536.48249944051</v>
      </c>
      <c r="K37" s="54">
        <v>16717.75650267239</v>
      </c>
      <c r="L37" s="54">
        <v>69032.428682110796</v>
      </c>
      <c r="M37" s="54">
        <v>84890.071720966691</v>
      </c>
      <c r="N37" s="54">
        <v>77269.219668050777</v>
      </c>
      <c r="O37" s="54">
        <v>46333.124800416525</v>
      </c>
      <c r="P37" s="54">
        <v>88565.393592537395</v>
      </c>
      <c r="Q37" s="54">
        <v>64401.550893781226</v>
      </c>
      <c r="R37" s="54">
        <v>38151.533289005129</v>
      </c>
      <c r="S37" s="54">
        <v>650231.13486097544</v>
      </c>
      <c r="T37" s="54">
        <v>120549.26920863669</v>
      </c>
      <c r="U37" s="54">
        <v>262517.23717081145</v>
      </c>
      <c r="V37" s="54">
        <v>238106.26726631279</v>
      </c>
      <c r="W37" s="54">
        <v>29862.676229192122</v>
      </c>
      <c r="X37" s="54">
        <v>111584.28691348287</v>
      </c>
      <c r="Y37" s="54">
        <v>112787.67587160767</v>
      </c>
      <c r="Z37" s="54">
        <v>29493.784863284975</v>
      </c>
      <c r="AA37" s="54">
        <v>47709.138443059572</v>
      </c>
      <c r="AB37" s="54">
        <v>1205.1032056624852</v>
      </c>
      <c r="AC37" s="54">
        <v>19875.284636691475</v>
      </c>
      <c r="AD37" s="54">
        <v>810158.83353884576</v>
      </c>
      <c r="AE37" s="54">
        <v>29196.966085347703</v>
      </c>
      <c r="AF37" s="54">
        <v>119608.23879586032</v>
      </c>
      <c r="AG37" s="54">
        <v>196776.87490565502</v>
      </c>
      <c r="AH37" s="54">
        <v>79964.291788626826</v>
      </c>
      <c r="AI37" s="54">
        <v>10902.264777046455</v>
      </c>
      <c r="AJ37" s="54">
        <v>7618.6831285178941</v>
      </c>
      <c r="AK37" s="54">
        <v>21793.341540027781</v>
      </c>
      <c r="AL37" s="54">
        <v>1473.1594613583052</v>
      </c>
      <c r="AM37" s="54">
        <v>271363.83925015514</v>
      </c>
      <c r="AN37" s="54">
        <v>70211.164769516356</v>
      </c>
      <c r="AO37" s="54">
        <v>1400.4622299320788</v>
      </c>
      <c r="AP37" s="54">
        <v>27955.453335945444</v>
      </c>
      <c r="AQ37" s="54">
        <v>15367.603243373642</v>
      </c>
      <c r="AR37" s="54">
        <v>14728.481547887041</v>
      </c>
      <c r="AS37" s="54">
        <v>6015.424685312978</v>
      </c>
      <c r="AT37" s="54">
        <v>1518.795387427466</v>
      </c>
      <c r="AU37" s="54">
        <v>71207.302396515617</v>
      </c>
      <c r="AV37" s="54">
        <v>0</v>
      </c>
      <c r="AW37" s="54">
        <v>6515.4172176951934</v>
      </c>
      <c r="AX37" s="54">
        <v>13327.217456962879</v>
      </c>
      <c r="AY37" s="54">
        <v>10327.662848398804</v>
      </c>
      <c r="AZ37" s="54">
        <v>8710.7254605634498</v>
      </c>
      <c r="BA37" s="54">
        <v>7025.7335631157694</v>
      </c>
      <c r="BB37" s="54">
        <v>2172.8853728025474</v>
      </c>
      <c r="BC37" s="54">
        <v>673.10770482386658</v>
      </c>
      <c r="BD37" s="54">
        <v>1519.9965078755135</v>
      </c>
      <c r="BE37" s="54">
        <v>12057.488043025358</v>
      </c>
      <c r="BF37" s="54">
        <v>164469.34226249944</v>
      </c>
      <c r="BG37" s="54">
        <v>31937.125233542367</v>
      </c>
      <c r="BH37" s="54">
        <v>151793.32408480684</v>
      </c>
      <c r="BI37" s="54">
        <v>13795.790866346168</v>
      </c>
      <c r="BJ37" s="54">
        <v>10445.868749172134</v>
      </c>
      <c r="BK37" s="54">
        <v>6177.3038842461619</v>
      </c>
      <c r="BL37" s="54">
        <v>29777.175688509215</v>
      </c>
      <c r="BM37" s="54">
        <v>17892.265107553296</v>
      </c>
      <c r="BN37" s="54">
        <v>14097.044122876301</v>
      </c>
      <c r="BO37" s="54">
        <v>0</v>
      </c>
      <c r="BP37" s="54">
        <v>0</v>
      </c>
      <c r="BQ37" s="55">
        <f t="shared" si="0"/>
        <v>5476031.1227390124</v>
      </c>
      <c r="BR37" s="54">
        <f>22224762.8976265+7767</f>
        <v>22232529.897626501</v>
      </c>
      <c r="BS37" s="54">
        <v>15.608061964795985</v>
      </c>
      <c r="BT37" s="54">
        <v>928057.58757618617</v>
      </c>
      <c r="BU37" s="140">
        <f t="shared" si="1"/>
        <v>23160603.093264651</v>
      </c>
      <c r="BV37" s="54">
        <f>336588.383759982-9767</f>
        <v>326821.38375998201</v>
      </c>
      <c r="BW37" s="54">
        <v>0</v>
      </c>
      <c r="BX37" s="54">
        <v>0</v>
      </c>
      <c r="BY37" s="141">
        <f t="shared" si="2"/>
        <v>0</v>
      </c>
      <c r="BZ37" s="141">
        <f t="shared" si="3"/>
        <v>326821.38375998201</v>
      </c>
      <c r="CA37" s="54">
        <v>0</v>
      </c>
      <c r="CB37" s="54"/>
      <c r="CC37" s="54"/>
      <c r="CD37" s="58">
        <v>3327717.6782091972</v>
      </c>
      <c r="CE37" s="55">
        <f t="shared" si="4"/>
        <v>3327717.6782091972</v>
      </c>
      <c r="CF37" s="142">
        <f t="shared" si="5"/>
        <v>26815142.15523383</v>
      </c>
      <c r="CG37" s="143">
        <f t="shared" si="6"/>
        <v>32291173.277972843</v>
      </c>
      <c r="CH37" s="143">
        <f>ponuda2013!BW37</f>
        <v>32291172.853945542</v>
      </c>
      <c r="CI37" s="62">
        <f t="shared" si="7"/>
        <v>-0.42402730137109756</v>
      </c>
      <c r="CJ37" s="62"/>
      <c r="CL37" s="62"/>
    </row>
    <row r="38" spans="1:90" customFormat="1" ht="15" x14ac:dyDescent="0.25">
      <c r="A38" s="139">
        <v>31</v>
      </c>
      <c r="B38" s="64" t="s">
        <v>260</v>
      </c>
      <c r="C38" s="65" t="s">
        <v>322</v>
      </c>
      <c r="D38" s="54">
        <v>231478.94223769376</v>
      </c>
      <c r="E38" s="54">
        <v>40955.837329284877</v>
      </c>
      <c r="F38" s="54">
        <v>33855.985202441283</v>
      </c>
      <c r="G38" s="54">
        <v>208184.03987100854</v>
      </c>
      <c r="H38" s="54">
        <v>942373.37989651132</v>
      </c>
      <c r="I38" s="54">
        <v>123922.73986515589</v>
      </c>
      <c r="J38" s="54">
        <v>142460.38620075118</v>
      </c>
      <c r="K38" s="54">
        <v>156983.89010436315</v>
      </c>
      <c r="L38" s="54">
        <v>115515.13527481041</v>
      </c>
      <c r="M38" s="54">
        <v>144282.56719528497</v>
      </c>
      <c r="N38" s="54">
        <v>131878.29844300321</v>
      </c>
      <c r="O38" s="54">
        <v>50659.142310759256</v>
      </c>
      <c r="P38" s="54">
        <v>92555.03270010525</v>
      </c>
      <c r="Q38" s="54">
        <v>185255.88115331598</v>
      </c>
      <c r="R38" s="54">
        <v>31097.089886419632</v>
      </c>
      <c r="S38" s="54">
        <v>98519.734656521628</v>
      </c>
      <c r="T38" s="54">
        <v>27951.762494322145</v>
      </c>
      <c r="U38" s="54">
        <v>89896.277268728576</v>
      </c>
      <c r="V38" s="54">
        <v>87255.534854948462</v>
      </c>
      <c r="W38" s="54">
        <v>30702.007128136691</v>
      </c>
      <c r="X38" s="54">
        <v>15471.421494714967</v>
      </c>
      <c r="Y38" s="54">
        <v>64278.794214264541</v>
      </c>
      <c r="Z38" s="54">
        <v>66843.921840191557</v>
      </c>
      <c r="AA38" s="54">
        <v>76805.390629774323</v>
      </c>
      <c r="AB38" s="54">
        <v>18293.813764033155</v>
      </c>
      <c r="AC38" s="54">
        <v>136262.90434663877</v>
      </c>
      <c r="AD38" s="54">
        <v>682652.36253426305</v>
      </c>
      <c r="AE38" s="54">
        <v>166731.15142095095</v>
      </c>
      <c r="AF38" s="54">
        <v>1244732.2102374886</v>
      </c>
      <c r="AG38" s="54">
        <v>1263576.518732344</v>
      </c>
      <c r="AH38" s="54">
        <v>955338.32387000101</v>
      </c>
      <c r="AI38" s="54">
        <v>214096.92992500865</v>
      </c>
      <c r="AJ38" s="54">
        <v>129364.43273074424</v>
      </c>
      <c r="AK38" s="54">
        <v>526628.96589614893</v>
      </c>
      <c r="AL38" s="54">
        <v>78275.749083819625</v>
      </c>
      <c r="AM38" s="54">
        <v>251630.11642786249</v>
      </c>
      <c r="AN38" s="54">
        <v>111968.78199588542</v>
      </c>
      <c r="AO38" s="54">
        <v>17044.104001363979</v>
      </c>
      <c r="AP38" s="54">
        <v>21569.411460813084</v>
      </c>
      <c r="AQ38" s="54">
        <v>32150.210297700349</v>
      </c>
      <c r="AR38" s="54">
        <v>83502.74134171255</v>
      </c>
      <c r="AS38" s="54">
        <v>109840.8185169952</v>
      </c>
      <c r="AT38" s="54">
        <v>7756.7434323128473</v>
      </c>
      <c r="AU38" s="54">
        <v>37549.447150020584</v>
      </c>
      <c r="AV38" s="54">
        <v>433.89934802376138</v>
      </c>
      <c r="AW38" s="54">
        <v>55868.529089933967</v>
      </c>
      <c r="AX38" s="54">
        <v>61520.629315346829</v>
      </c>
      <c r="AY38" s="54">
        <v>4235.1736877986359</v>
      </c>
      <c r="AZ38" s="54">
        <v>36522.864738545846</v>
      </c>
      <c r="BA38" s="54">
        <v>10203.657560204216</v>
      </c>
      <c r="BB38" s="54">
        <v>8553.5252974740888</v>
      </c>
      <c r="BC38" s="54">
        <v>5614.3185773797886</v>
      </c>
      <c r="BD38" s="54">
        <v>81041.759932248518</v>
      </c>
      <c r="BE38" s="54">
        <v>38758.83213410934</v>
      </c>
      <c r="BF38" s="54">
        <v>513289.24956377491</v>
      </c>
      <c r="BG38" s="54">
        <v>91689.958506904542</v>
      </c>
      <c r="BH38" s="54">
        <v>97405.424362683087</v>
      </c>
      <c r="BI38" s="54">
        <v>27295.065091135682</v>
      </c>
      <c r="BJ38" s="54">
        <v>23226.377319790088</v>
      </c>
      <c r="BK38" s="54">
        <v>67138.262431143594</v>
      </c>
      <c r="BL38" s="54">
        <v>70303.66308084788</v>
      </c>
      <c r="BM38" s="54">
        <v>14779.911817663877</v>
      </c>
      <c r="BN38" s="54">
        <v>14768.31809964214</v>
      </c>
      <c r="BO38" s="54">
        <v>6250.5319915455284</v>
      </c>
      <c r="BP38" s="54">
        <v>0</v>
      </c>
      <c r="BQ38" s="55">
        <f t="shared" si="0"/>
        <v>10507048.881364813</v>
      </c>
      <c r="BR38" s="54">
        <v>5498066.4420235837</v>
      </c>
      <c r="BS38" s="54">
        <v>0.60592409276075243</v>
      </c>
      <c r="BT38" s="54">
        <v>47278.598427616649</v>
      </c>
      <c r="BU38" s="140">
        <f t="shared" si="1"/>
        <v>5545345.6463752938</v>
      </c>
      <c r="BV38" s="54">
        <v>155408.29790870022</v>
      </c>
      <c r="BW38" s="54">
        <v>0</v>
      </c>
      <c r="BX38" s="54">
        <v>0</v>
      </c>
      <c r="BY38" s="141">
        <f t="shared" si="2"/>
        <v>0</v>
      </c>
      <c r="BZ38" s="141">
        <f t="shared" si="3"/>
        <v>155408.29790870022</v>
      </c>
      <c r="CA38" s="54">
        <v>1150706.6356628528</v>
      </c>
      <c r="CB38" s="54"/>
      <c r="CC38" s="54"/>
      <c r="CD38" s="58">
        <v>5472681.2929236786</v>
      </c>
      <c r="CE38" s="55">
        <f t="shared" si="4"/>
        <v>6623387.9285865314</v>
      </c>
      <c r="CF38" s="142">
        <f t="shared" si="5"/>
        <v>12324141.872870525</v>
      </c>
      <c r="CG38" s="143">
        <f t="shared" si="6"/>
        <v>22831190.754235338</v>
      </c>
      <c r="CH38" s="143">
        <f>ponuda2013!BW38</f>
        <v>22831190.260760009</v>
      </c>
      <c r="CI38" s="62">
        <f t="shared" si="7"/>
        <v>-0.49347532913088799</v>
      </c>
      <c r="CJ38" s="62"/>
      <c r="CL38" s="62"/>
    </row>
    <row r="39" spans="1:90" customFormat="1" ht="15" x14ac:dyDescent="0.25">
      <c r="A39" s="139">
        <v>32</v>
      </c>
      <c r="B39" s="64" t="s">
        <v>261</v>
      </c>
      <c r="C39" s="65" t="s">
        <v>323</v>
      </c>
      <c r="D39" s="54">
        <v>9402.1995320535989</v>
      </c>
      <c r="E39" s="54">
        <v>2685.8905845274439</v>
      </c>
      <c r="F39" s="54">
        <v>8607.7991580211637</v>
      </c>
      <c r="G39" s="54">
        <v>66493.050213611481</v>
      </c>
      <c r="H39" s="54">
        <v>52144.41294315816</v>
      </c>
      <c r="I39" s="54">
        <v>26153.718340069092</v>
      </c>
      <c r="J39" s="54">
        <v>37227.099129011258</v>
      </c>
      <c r="K39" s="54">
        <v>15872.883480413244</v>
      </c>
      <c r="L39" s="54">
        <v>7177.9383185037141</v>
      </c>
      <c r="M39" s="54">
        <v>10087.4595715501</v>
      </c>
      <c r="N39" s="54">
        <v>25548.299565857851</v>
      </c>
      <c r="O39" s="54">
        <v>5096.8125408915093</v>
      </c>
      <c r="P39" s="54">
        <v>47005.940122137756</v>
      </c>
      <c r="Q39" s="54">
        <v>31208.11911729756</v>
      </c>
      <c r="R39" s="54">
        <v>25278.693822515099</v>
      </c>
      <c r="S39" s="54">
        <v>45089.84373072561</v>
      </c>
      <c r="T39" s="54">
        <v>22577.201639016119</v>
      </c>
      <c r="U39" s="54">
        <v>44773.170292159986</v>
      </c>
      <c r="V39" s="54">
        <v>17194.345634768892</v>
      </c>
      <c r="W39" s="54">
        <v>7130.7161107176616</v>
      </c>
      <c r="X39" s="54">
        <v>4881.8281302279329</v>
      </c>
      <c r="Y39" s="54">
        <v>6793.9961037730309</v>
      </c>
      <c r="Z39" s="54">
        <v>23110.115682435026</v>
      </c>
      <c r="AA39" s="54">
        <v>12994.119043960545</v>
      </c>
      <c r="AB39" s="54">
        <v>608.07070242192458</v>
      </c>
      <c r="AC39" s="54">
        <v>6105.1731368079109</v>
      </c>
      <c r="AD39" s="54">
        <v>19806.023933961602</v>
      </c>
      <c r="AE39" s="54">
        <v>4638.6345208743314</v>
      </c>
      <c r="AF39" s="54">
        <v>73066.199717296273</v>
      </c>
      <c r="AG39" s="54">
        <v>30292.574088809884</v>
      </c>
      <c r="AH39" s="54">
        <v>55101.631792219945</v>
      </c>
      <c r="AI39" s="54">
        <v>55158.146706687912</v>
      </c>
      <c r="AJ39" s="54">
        <v>487.34558948582492</v>
      </c>
      <c r="AK39" s="54">
        <v>220490.9704080376</v>
      </c>
      <c r="AL39" s="54">
        <v>1083.7867931505718</v>
      </c>
      <c r="AM39" s="54">
        <v>21993.779464079715</v>
      </c>
      <c r="AN39" s="54">
        <v>2836.4040310751088</v>
      </c>
      <c r="AO39" s="54">
        <v>47.661041686737029</v>
      </c>
      <c r="AP39" s="54">
        <v>3727.9731024998378</v>
      </c>
      <c r="AQ39" s="54">
        <v>338.6141929361271</v>
      </c>
      <c r="AR39" s="54">
        <v>975.49178325200364</v>
      </c>
      <c r="AS39" s="54">
        <v>613.96937753489567</v>
      </c>
      <c r="AT39" s="54">
        <v>546.31733633380441</v>
      </c>
      <c r="AU39" s="54">
        <v>539.9436317986042</v>
      </c>
      <c r="AV39" s="54">
        <v>0</v>
      </c>
      <c r="AW39" s="54">
        <v>924.49525576382848</v>
      </c>
      <c r="AX39" s="54">
        <v>1271.0130137860845</v>
      </c>
      <c r="AY39" s="54">
        <v>146.54691220452625</v>
      </c>
      <c r="AZ39" s="54">
        <v>581.09294591586695</v>
      </c>
      <c r="BA39" s="54">
        <v>329.5876046750281</v>
      </c>
      <c r="BB39" s="54">
        <v>176.33657257199496</v>
      </c>
      <c r="BC39" s="54">
        <v>217.40247684650333</v>
      </c>
      <c r="BD39" s="54">
        <v>2484.000654246659</v>
      </c>
      <c r="BE39" s="54">
        <v>1793.4633651599761</v>
      </c>
      <c r="BF39" s="54">
        <v>10276.578268659818</v>
      </c>
      <c r="BG39" s="54">
        <v>3551.8778051680365</v>
      </c>
      <c r="BH39" s="54">
        <v>3216.8365264914037</v>
      </c>
      <c r="BI39" s="54">
        <v>1012.0092806003038</v>
      </c>
      <c r="BJ39" s="54">
        <v>3402.6546638042832</v>
      </c>
      <c r="BK39" s="54">
        <v>8126.2891338047666</v>
      </c>
      <c r="BL39" s="54">
        <v>1707.7393714790601</v>
      </c>
      <c r="BM39" s="54">
        <v>136.65451315408191</v>
      </c>
      <c r="BN39" s="54">
        <v>488.23514734526287</v>
      </c>
      <c r="BO39" s="54">
        <v>0</v>
      </c>
      <c r="BP39" s="54">
        <v>0</v>
      </c>
      <c r="BQ39" s="55">
        <f t="shared" si="0"/>
        <v>1092837.177670032</v>
      </c>
      <c r="BR39" s="54">
        <v>259782.86026076821</v>
      </c>
      <c r="BS39" s="54">
        <v>4.2110573038883006E-2</v>
      </c>
      <c r="BT39" s="54">
        <v>3285.7727495055769</v>
      </c>
      <c r="BU39" s="140">
        <f t="shared" si="1"/>
        <v>263068.67512084683</v>
      </c>
      <c r="BV39" s="54">
        <v>9497.8659537115291</v>
      </c>
      <c r="BW39" s="54">
        <v>0</v>
      </c>
      <c r="BX39" s="54">
        <v>0</v>
      </c>
      <c r="BY39" s="141">
        <f t="shared" si="2"/>
        <v>0</v>
      </c>
      <c r="BZ39" s="141">
        <f t="shared" si="3"/>
        <v>9497.8659537115291</v>
      </c>
      <c r="CA39" s="54">
        <v>80080.030960961318</v>
      </c>
      <c r="CB39" s="54"/>
      <c r="CC39" s="54"/>
      <c r="CD39" s="58">
        <v>2686457.3632483585</v>
      </c>
      <c r="CE39" s="55">
        <f t="shared" si="4"/>
        <v>2766537.3942093197</v>
      </c>
      <c r="CF39" s="142">
        <f t="shared" si="5"/>
        <v>3039103.9352838779</v>
      </c>
      <c r="CG39" s="143">
        <f t="shared" si="6"/>
        <v>4131941.1129539097</v>
      </c>
      <c r="CH39" s="143">
        <f>ponuda2013!BW39</f>
        <v>4131941.2918599006</v>
      </c>
      <c r="CI39" s="62">
        <f t="shared" si="7"/>
        <v>0.17890599090605974</v>
      </c>
      <c r="CJ39" s="62"/>
      <c r="CL39" s="62"/>
    </row>
    <row r="40" spans="1:90" customFormat="1" ht="15" x14ac:dyDescent="0.25">
      <c r="A40" s="139">
        <v>33</v>
      </c>
      <c r="B40" s="64" t="s">
        <v>262</v>
      </c>
      <c r="C40" s="65" t="s">
        <v>355</v>
      </c>
      <c r="D40" s="54">
        <v>7115.8137385620175</v>
      </c>
      <c r="E40" s="54">
        <v>1047.8909764248701</v>
      </c>
      <c r="F40" s="54">
        <v>573.34195344960506</v>
      </c>
      <c r="G40" s="54">
        <v>5088.6056053388338</v>
      </c>
      <c r="H40" s="54">
        <v>33451.869583330379</v>
      </c>
      <c r="I40" s="54">
        <v>4202.063553237419</v>
      </c>
      <c r="J40" s="54">
        <v>5423.8469865733696</v>
      </c>
      <c r="K40" s="54">
        <v>5491.8907045937731</v>
      </c>
      <c r="L40" s="54">
        <v>4730.3151834531654</v>
      </c>
      <c r="M40" s="54">
        <v>7551.5731252945307</v>
      </c>
      <c r="N40" s="54">
        <v>3483.1886127087546</v>
      </c>
      <c r="O40" s="54">
        <v>1916.6242238646507</v>
      </c>
      <c r="P40" s="54">
        <v>3348.0412911854828</v>
      </c>
      <c r="Q40" s="54">
        <v>4455.2791772685177</v>
      </c>
      <c r="R40" s="54">
        <v>679.72656194743888</v>
      </c>
      <c r="S40" s="54">
        <v>2958.3443499166096</v>
      </c>
      <c r="T40" s="54">
        <v>850.53368044290198</v>
      </c>
      <c r="U40" s="54">
        <v>2800.257935349433</v>
      </c>
      <c r="V40" s="54">
        <v>2233.9990596492994</v>
      </c>
      <c r="W40" s="54">
        <v>892.69121913347612</v>
      </c>
      <c r="X40" s="54">
        <v>283.40541776025748</v>
      </c>
      <c r="Y40" s="54">
        <v>1978.8058856355999</v>
      </c>
      <c r="Z40" s="54">
        <v>3577.6956783015244</v>
      </c>
      <c r="AA40" s="54">
        <v>3569.8932248652527</v>
      </c>
      <c r="AB40" s="54">
        <v>417.27205497457601</v>
      </c>
      <c r="AC40" s="54">
        <v>1656.1635552620892</v>
      </c>
      <c r="AD40" s="54">
        <v>46957.359041753341</v>
      </c>
      <c r="AE40" s="54">
        <v>9310.7549442815071</v>
      </c>
      <c r="AF40" s="54">
        <v>65164.115152990897</v>
      </c>
      <c r="AG40" s="54">
        <v>19668.094399925641</v>
      </c>
      <c r="AH40" s="54">
        <v>4801.7738820363638</v>
      </c>
      <c r="AI40" s="54">
        <v>356.25418240565745</v>
      </c>
      <c r="AJ40" s="54">
        <v>4400.4713495213555</v>
      </c>
      <c r="AK40" s="54">
        <v>93038.454794559191</v>
      </c>
      <c r="AL40" s="54">
        <v>89629.547047141707</v>
      </c>
      <c r="AM40" s="54">
        <v>12745.512900270527</v>
      </c>
      <c r="AN40" s="54">
        <v>2373.7126333979159</v>
      </c>
      <c r="AO40" s="54">
        <v>9096.9014357792585</v>
      </c>
      <c r="AP40" s="54">
        <v>9744.6736562634451</v>
      </c>
      <c r="AQ40" s="54">
        <v>29063.711882409199</v>
      </c>
      <c r="AR40" s="54">
        <v>11287.984887002038</v>
      </c>
      <c r="AS40" s="54">
        <v>4215.0822277859752</v>
      </c>
      <c r="AT40" s="54">
        <v>2291.758508160156</v>
      </c>
      <c r="AU40" s="54">
        <v>454.40118039045075</v>
      </c>
      <c r="AV40" s="54">
        <v>24.410877368627308</v>
      </c>
      <c r="AW40" s="54">
        <v>25296.729087763706</v>
      </c>
      <c r="AX40" s="54">
        <v>2714.0799107114522</v>
      </c>
      <c r="AY40" s="54">
        <v>3882.5890489092781</v>
      </c>
      <c r="AZ40" s="54">
        <v>17584.928724406585</v>
      </c>
      <c r="BA40" s="54">
        <v>458.2188641994947</v>
      </c>
      <c r="BB40" s="54">
        <v>303.18450622720047</v>
      </c>
      <c r="BC40" s="54">
        <v>1994.2009014077908</v>
      </c>
      <c r="BD40" s="54">
        <v>1849.8443140394918</v>
      </c>
      <c r="BE40" s="54">
        <v>742.56993095814437</v>
      </c>
      <c r="BF40" s="54">
        <v>44180.523691400813</v>
      </c>
      <c r="BG40" s="54">
        <v>34488.310797561462</v>
      </c>
      <c r="BH40" s="54">
        <v>4817.1431963686364</v>
      </c>
      <c r="BI40" s="54">
        <v>2911.4010232067694</v>
      </c>
      <c r="BJ40" s="54">
        <v>875.01077253561255</v>
      </c>
      <c r="BK40" s="54">
        <v>31083.575758076277</v>
      </c>
      <c r="BL40" s="54">
        <v>38130.823608425613</v>
      </c>
      <c r="BM40" s="54">
        <v>1128.9755656495195</v>
      </c>
      <c r="BN40" s="54">
        <v>394.46096591985196</v>
      </c>
      <c r="BO40" s="54">
        <v>0</v>
      </c>
      <c r="BP40" s="54">
        <v>0</v>
      </c>
      <c r="BQ40" s="55">
        <f t="shared" si="0"/>
        <v>737240.67898973438</v>
      </c>
      <c r="BR40" s="54">
        <v>395160.99795357569</v>
      </c>
      <c r="BS40" s="54">
        <v>3.1722275565170724E-2</v>
      </c>
      <c r="BT40" s="54">
        <v>2475.2023323952703</v>
      </c>
      <c r="BU40" s="140">
        <f t="shared" si="1"/>
        <v>397636.23200824647</v>
      </c>
      <c r="BV40" s="54">
        <v>17750.874043302716</v>
      </c>
      <c r="BW40" s="54">
        <v>0</v>
      </c>
      <c r="BX40" s="54">
        <v>0</v>
      </c>
      <c r="BY40" s="141">
        <f t="shared" si="2"/>
        <v>0</v>
      </c>
      <c r="BZ40" s="141">
        <f t="shared" si="3"/>
        <v>17750.874043302716</v>
      </c>
      <c r="CA40" s="54">
        <v>60311.775475529175</v>
      </c>
      <c r="CB40" s="54"/>
      <c r="CC40" s="54"/>
      <c r="CD40" s="58">
        <v>1632007.4118120675</v>
      </c>
      <c r="CE40" s="55">
        <f t="shared" si="4"/>
        <v>1692319.1872875968</v>
      </c>
      <c r="CF40" s="142">
        <f t="shared" si="5"/>
        <v>2107706.2933391458</v>
      </c>
      <c r="CG40" s="143">
        <f t="shared" si="6"/>
        <v>2844946.9723288803</v>
      </c>
      <c r="CH40" s="143">
        <f>ponuda2013!BW40</f>
        <v>2844947.3050648011</v>
      </c>
      <c r="CI40" s="62">
        <f t="shared" si="7"/>
        <v>0.3327359207905829</v>
      </c>
      <c r="CJ40" s="62"/>
      <c r="CL40" s="62"/>
    </row>
    <row r="41" spans="1:90" customFormat="1" ht="15" x14ac:dyDescent="0.25">
      <c r="A41" s="139">
        <v>34</v>
      </c>
      <c r="B41" s="64" t="s">
        <v>263</v>
      </c>
      <c r="C41" s="65" t="s">
        <v>324</v>
      </c>
      <c r="D41" s="54">
        <v>59868.115555489312</v>
      </c>
      <c r="E41" s="54">
        <v>5614.0236640095891</v>
      </c>
      <c r="F41" s="54">
        <v>13558.403258941613</v>
      </c>
      <c r="G41" s="54">
        <v>296787.01145110565</v>
      </c>
      <c r="H41" s="54">
        <v>1078477.6526371823</v>
      </c>
      <c r="I41" s="54">
        <v>112190.03712862992</v>
      </c>
      <c r="J41" s="54">
        <v>84903.329646963874</v>
      </c>
      <c r="K41" s="54">
        <v>25500.828794740053</v>
      </c>
      <c r="L41" s="54">
        <v>55832.867376586029</v>
      </c>
      <c r="M41" s="54">
        <v>182.75487990738287</v>
      </c>
      <c r="N41" s="54">
        <v>60980.307877088373</v>
      </c>
      <c r="O41" s="54">
        <v>62154.568215237021</v>
      </c>
      <c r="P41" s="54">
        <v>70816.19877413052</v>
      </c>
      <c r="Q41" s="54">
        <v>212251.40446871161</v>
      </c>
      <c r="R41" s="54">
        <v>53739.149741567147</v>
      </c>
      <c r="S41" s="54">
        <v>161176.42791490044</v>
      </c>
      <c r="T41" s="54">
        <v>59669.849257714275</v>
      </c>
      <c r="U41" s="54">
        <v>83420.41600138224</v>
      </c>
      <c r="V41" s="54">
        <v>79993.761480675865</v>
      </c>
      <c r="W41" s="54">
        <v>20067.949155899463</v>
      </c>
      <c r="X41" s="54">
        <v>13322.595060976319</v>
      </c>
      <c r="Y41" s="54">
        <v>42277.017500661212</v>
      </c>
      <c r="Z41" s="54">
        <v>198784.65882863456</v>
      </c>
      <c r="AA41" s="54">
        <v>23972.056834973439</v>
      </c>
      <c r="AB41" s="54">
        <v>19623.780471447601</v>
      </c>
      <c r="AC41" s="54">
        <v>11782.725297137484</v>
      </c>
      <c r="AD41" s="54">
        <v>62273.67663039425</v>
      </c>
      <c r="AE41" s="54">
        <v>43216.59951221128</v>
      </c>
      <c r="AF41" s="54">
        <v>1009798.7360543093</v>
      </c>
      <c r="AG41" s="54">
        <v>188035.87361912607</v>
      </c>
      <c r="AH41" s="54">
        <v>433210.78100601392</v>
      </c>
      <c r="AI41" s="54">
        <v>221572.68182942926</v>
      </c>
      <c r="AJ41" s="54">
        <v>457389.55890836613</v>
      </c>
      <c r="AK41" s="54">
        <v>508040.68260199501</v>
      </c>
      <c r="AL41" s="54">
        <v>5210.0489913360034</v>
      </c>
      <c r="AM41" s="54">
        <v>3407.7712692520222</v>
      </c>
      <c r="AN41" s="54">
        <v>656.7128102960836</v>
      </c>
      <c r="AO41" s="54">
        <v>3397.592281723887</v>
      </c>
      <c r="AP41" s="54">
        <v>223.2415455068969</v>
      </c>
      <c r="AQ41" s="54">
        <v>10674.555566215862</v>
      </c>
      <c r="AR41" s="54">
        <v>9205.5963414207417</v>
      </c>
      <c r="AS41" s="54">
        <v>4474.482945718164</v>
      </c>
      <c r="AT41" s="54">
        <v>37532.293514897137</v>
      </c>
      <c r="AU41" s="54">
        <v>1473.2715583413785</v>
      </c>
      <c r="AV41" s="54">
        <v>1378.6193790698255</v>
      </c>
      <c r="AW41" s="54">
        <v>10521.402418930224</v>
      </c>
      <c r="AX41" s="54">
        <v>8513.4265238277458</v>
      </c>
      <c r="AY41" s="54">
        <v>3475.164853377687</v>
      </c>
      <c r="AZ41" s="54">
        <v>31695.780215909595</v>
      </c>
      <c r="BA41" s="54">
        <v>183.26474718039316</v>
      </c>
      <c r="BB41" s="54">
        <v>9505.5581428998612</v>
      </c>
      <c r="BC41" s="54">
        <v>1850.4878525455988</v>
      </c>
      <c r="BD41" s="54">
        <v>3684.1853177975086</v>
      </c>
      <c r="BE41" s="54">
        <v>2197.3836489704158</v>
      </c>
      <c r="BF41" s="54">
        <v>30538.15283300649</v>
      </c>
      <c r="BG41" s="54">
        <v>3087.1927679162295</v>
      </c>
      <c r="BH41" s="54">
        <v>557.15410418977399</v>
      </c>
      <c r="BI41" s="54">
        <v>1099.2754153284527</v>
      </c>
      <c r="BJ41" s="54">
        <v>928.75633434481563</v>
      </c>
      <c r="BK41" s="54">
        <v>2350.6468643965295</v>
      </c>
      <c r="BL41" s="54">
        <v>70406.472793540641</v>
      </c>
      <c r="BM41" s="54">
        <v>1787.8022251759091</v>
      </c>
      <c r="BN41" s="54">
        <v>1719.1948815434896</v>
      </c>
      <c r="BO41" s="54">
        <v>0</v>
      </c>
      <c r="BP41" s="54">
        <v>0</v>
      </c>
      <c r="BQ41" s="55">
        <f t="shared" si="0"/>
        <v>6092221.9695811961</v>
      </c>
      <c r="BR41" s="54">
        <v>0</v>
      </c>
      <c r="BS41" s="54">
        <v>0</v>
      </c>
      <c r="BT41" s="54">
        <v>14208.32529267696</v>
      </c>
      <c r="BU41" s="140">
        <f t="shared" si="1"/>
        <v>14208.32529267696</v>
      </c>
      <c r="BV41" s="54">
        <v>0</v>
      </c>
      <c r="BW41" s="54">
        <v>0</v>
      </c>
      <c r="BX41" s="54">
        <v>0</v>
      </c>
      <c r="BY41" s="141">
        <f t="shared" si="2"/>
        <v>0</v>
      </c>
      <c r="BZ41" s="141">
        <f t="shared" si="3"/>
        <v>0</v>
      </c>
      <c r="CA41" s="54">
        <v>0</v>
      </c>
      <c r="CB41" s="54"/>
      <c r="CC41" s="54"/>
      <c r="CD41" s="58">
        <v>2123398.6755967778</v>
      </c>
      <c r="CE41" s="55">
        <f t="shared" si="4"/>
        <v>2123398.6755967778</v>
      </c>
      <c r="CF41" s="142">
        <f t="shared" si="5"/>
        <v>2137607.000889455</v>
      </c>
      <c r="CG41" s="143">
        <f t="shared" si="6"/>
        <v>8229828.9704706511</v>
      </c>
      <c r="CH41" s="143">
        <f>ponuda2013!BW41</f>
        <v>8229828.9704706529</v>
      </c>
      <c r="CI41" s="62">
        <f t="shared" si="7"/>
        <v>0</v>
      </c>
      <c r="CJ41" s="62"/>
      <c r="CL41" s="62"/>
    </row>
    <row r="42" spans="1:90" customFormat="1" ht="15" x14ac:dyDescent="0.25">
      <c r="A42" s="139">
        <v>35</v>
      </c>
      <c r="B42" s="64" t="s">
        <v>264</v>
      </c>
      <c r="C42" s="65" t="s">
        <v>325</v>
      </c>
      <c r="D42" s="54">
        <v>8105.510966778188</v>
      </c>
      <c r="E42" s="54">
        <v>1136.4810153237036</v>
      </c>
      <c r="F42" s="54">
        <v>221.3637002790596</v>
      </c>
      <c r="G42" s="54">
        <v>7072.1869105501028</v>
      </c>
      <c r="H42" s="54">
        <v>45699.45336034528</v>
      </c>
      <c r="I42" s="54">
        <v>16228.940126013822</v>
      </c>
      <c r="J42" s="54">
        <v>3141.6189092578134</v>
      </c>
      <c r="K42" s="54">
        <v>926.73289295767916</v>
      </c>
      <c r="L42" s="54">
        <v>19982.240892698625</v>
      </c>
      <c r="M42" s="54">
        <v>6.6208174197946503</v>
      </c>
      <c r="N42" s="54">
        <v>3681.6929936928113</v>
      </c>
      <c r="O42" s="54">
        <v>10991.436506786255</v>
      </c>
      <c r="P42" s="54">
        <v>2358.5507834342829</v>
      </c>
      <c r="Q42" s="54">
        <v>5889.2666998513632</v>
      </c>
      <c r="R42" s="54">
        <v>4500.5052320850664</v>
      </c>
      <c r="S42" s="54">
        <v>4704.0752063014779</v>
      </c>
      <c r="T42" s="54">
        <v>3967.0472563951698</v>
      </c>
      <c r="U42" s="54">
        <v>6838.461026891965</v>
      </c>
      <c r="V42" s="54">
        <v>4813.9417129248868</v>
      </c>
      <c r="W42" s="54">
        <v>1547.097436273998</v>
      </c>
      <c r="X42" s="54">
        <v>10042.578894301061</v>
      </c>
      <c r="Y42" s="54">
        <v>3978.6971061366644</v>
      </c>
      <c r="Z42" s="54">
        <v>3811.5040890801806</v>
      </c>
      <c r="AA42" s="54">
        <v>92347.263771456783</v>
      </c>
      <c r="AB42" s="54">
        <v>8469.294645578073</v>
      </c>
      <c r="AC42" s="54">
        <v>14099.516607756816</v>
      </c>
      <c r="AD42" s="54">
        <v>15100.935456304982</v>
      </c>
      <c r="AE42" s="54">
        <v>13811.9101168871</v>
      </c>
      <c r="AF42" s="54">
        <v>103677.11037858516</v>
      </c>
      <c r="AG42" s="54">
        <v>100042.75596941971</v>
      </c>
      <c r="AH42" s="54">
        <v>5548.3953032867475</v>
      </c>
      <c r="AI42" s="54">
        <v>467.46806100299028</v>
      </c>
      <c r="AJ42" s="54">
        <v>598.17687902672446</v>
      </c>
      <c r="AK42" s="54">
        <v>12478.756533937621</v>
      </c>
      <c r="AL42" s="54">
        <v>63185.590539637793</v>
      </c>
      <c r="AM42" s="54">
        <v>11187.125658258625</v>
      </c>
      <c r="AN42" s="54">
        <v>11650.55042601523</v>
      </c>
      <c r="AO42" s="54">
        <v>3304.3923476130235</v>
      </c>
      <c r="AP42" s="54">
        <v>129995.5766227947</v>
      </c>
      <c r="AQ42" s="54">
        <v>13083.396813565207</v>
      </c>
      <c r="AR42" s="54">
        <v>200867.05425135788</v>
      </c>
      <c r="AS42" s="54">
        <v>67884.354617277975</v>
      </c>
      <c r="AT42" s="54">
        <v>76128.994913185161</v>
      </c>
      <c r="AU42" s="54">
        <v>816.60344908913021</v>
      </c>
      <c r="AV42" s="54">
        <v>839.65179636227072</v>
      </c>
      <c r="AW42" s="54">
        <v>31439.860423008886</v>
      </c>
      <c r="AX42" s="54">
        <v>24543.803915498738</v>
      </c>
      <c r="AY42" s="54">
        <v>3726.4808979397608</v>
      </c>
      <c r="AZ42" s="54">
        <v>28211.368039427369</v>
      </c>
      <c r="BA42" s="54">
        <v>1906.4253349974315</v>
      </c>
      <c r="BB42" s="54">
        <v>1214.3371571749578</v>
      </c>
      <c r="BC42" s="54">
        <v>3505.2580400615134</v>
      </c>
      <c r="BD42" s="54">
        <v>1009.8138726611145</v>
      </c>
      <c r="BE42" s="54">
        <v>10562.475541609094</v>
      </c>
      <c r="BF42" s="54">
        <v>224102.55326949779</v>
      </c>
      <c r="BG42" s="54">
        <v>8153.395798558</v>
      </c>
      <c r="BH42" s="54">
        <v>11070.992488458238</v>
      </c>
      <c r="BI42" s="54">
        <v>6208.0046184319353</v>
      </c>
      <c r="BJ42" s="54">
        <v>6015.8856669090492</v>
      </c>
      <c r="BK42" s="54">
        <v>14295.017364922543</v>
      </c>
      <c r="BL42" s="54">
        <v>42140.102614582735</v>
      </c>
      <c r="BM42" s="54">
        <v>3104.1085442099875</v>
      </c>
      <c r="BN42" s="54">
        <v>6801.26226932596</v>
      </c>
      <c r="BO42" s="54">
        <v>0</v>
      </c>
      <c r="BP42" s="54">
        <v>0</v>
      </c>
      <c r="BQ42" s="55">
        <f t="shared" si="0"/>
        <v>1543242.0255514546</v>
      </c>
      <c r="BR42" s="54">
        <v>121767.14297265299</v>
      </c>
      <c r="BS42" s="54">
        <v>0</v>
      </c>
      <c r="BT42" s="54">
        <v>0</v>
      </c>
      <c r="BU42" s="140">
        <f t="shared" si="1"/>
        <v>121767.14297265299</v>
      </c>
      <c r="BV42" s="54">
        <v>0</v>
      </c>
      <c r="BW42" s="54">
        <v>0</v>
      </c>
      <c r="BX42" s="54">
        <v>0</v>
      </c>
      <c r="BY42" s="141">
        <f t="shared" si="2"/>
        <v>0</v>
      </c>
      <c r="BZ42" s="141">
        <f t="shared" si="3"/>
        <v>0</v>
      </c>
      <c r="CA42" s="54">
        <v>0</v>
      </c>
      <c r="CB42" s="54"/>
      <c r="CC42" s="54"/>
      <c r="CD42" s="58">
        <v>201442.23208020424</v>
      </c>
      <c r="CE42" s="55">
        <f t="shared" si="4"/>
        <v>201442.23208020424</v>
      </c>
      <c r="CF42" s="142">
        <f t="shared" si="5"/>
        <v>323209.37505285721</v>
      </c>
      <c r="CG42" s="143">
        <f t="shared" si="6"/>
        <v>1866451.4006043118</v>
      </c>
      <c r="CH42" s="143">
        <f>ponuda2013!BW42</f>
        <v>1866451.4006043121</v>
      </c>
      <c r="CI42" s="62">
        <f t="shared" si="7"/>
        <v>0</v>
      </c>
      <c r="CJ42" s="62"/>
      <c r="CL42" s="62"/>
    </row>
    <row r="43" spans="1:90" customFormat="1" ht="15" x14ac:dyDescent="0.25">
      <c r="A43" s="139">
        <v>36</v>
      </c>
      <c r="B43" s="64" t="s">
        <v>265</v>
      </c>
      <c r="C43" s="65" t="s">
        <v>356</v>
      </c>
      <c r="D43" s="54">
        <v>193.70862828923643</v>
      </c>
      <c r="E43" s="54">
        <v>941.86769704527524</v>
      </c>
      <c r="F43" s="54">
        <v>3648.768434628751</v>
      </c>
      <c r="G43" s="54">
        <v>3392.7175124762775</v>
      </c>
      <c r="H43" s="54">
        <v>52908.977827572868</v>
      </c>
      <c r="I43" s="54">
        <v>3598.7191903029043</v>
      </c>
      <c r="J43" s="54">
        <v>1717.5293703266254</v>
      </c>
      <c r="K43" s="54">
        <v>2045.4705087114728</v>
      </c>
      <c r="L43" s="54">
        <v>1895.3617176326366</v>
      </c>
      <c r="M43" s="54">
        <v>2693.0842566547331</v>
      </c>
      <c r="N43" s="54">
        <v>2890.8069865398593</v>
      </c>
      <c r="O43" s="54">
        <v>8707.2053213676936</v>
      </c>
      <c r="P43" s="54">
        <v>1631.0666518478438</v>
      </c>
      <c r="Q43" s="54">
        <v>3906.9596271827204</v>
      </c>
      <c r="R43" s="54">
        <v>744.18935597291443</v>
      </c>
      <c r="S43" s="54">
        <v>9213.2229806940741</v>
      </c>
      <c r="T43" s="54">
        <v>1763.7004713017338</v>
      </c>
      <c r="U43" s="54">
        <v>3748.5172188333258</v>
      </c>
      <c r="V43" s="54">
        <v>5669.7345019201748</v>
      </c>
      <c r="W43" s="54">
        <v>524.20509034810823</v>
      </c>
      <c r="X43" s="54">
        <v>1976.6620920596515</v>
      </c>
      <c r="Y43" s="54">
        <v>2774.8122327178435</v>
      </c>
      <c r="Z43" s="54">
        <v>9070.3562284754989</v>
      </c>
      <c r="AA43" s="54">
        <v>8704.7818846837708</v>
      </c>
      <c r="AB43" s="54">
        <v>697.98946085331647</v>
      </c>
      <c r="AC43" s="54">
        <v>16503.362286336727</v>
      </c>
      <c r="AD43" s="54">
        <v>99659.920026997177</v>
      </c>
      <c r="AE43" s="54">
        <v>40161.236609898944</v>
      </c>
      <c r="AF43" s="54">
        <v>363743.46574780729</v>
      </c>
      <c r="AG43" s="54">
        <v>163482.99023050669</v>
      </c>
      <c r="AH43" s="54">
        <v>21423.184242253363</v>
      </c>
      <c r="AI43" s="54">
        <v>9169.6258808539278</v>
      </c>
      <c r="AJ43" s="54">
        <v>9134.1070569205494</v>
      </c>
      <c r="AK43" s="54">
        <v>24680.48118146816</v>
      </c>
      <c r="AL43" s="54">
        <v>2006.7494782043884</v>
      </c>
      <c r="AM43" s="54">
        <v>149783.74306568655</v>
      </c>
      <c r="AN43" s="54">
        <v>5334.8816175094062</v>
      </c>
      <c r="AO43" s="54">
        <v>35500.737680596874</v>
      </c>
      <c r="AP43" s="54">
        <v>22943.953570026322</v>
      </c>
      <c r="AQ43" s="54">
        <v>71271.466951996146</v>
      </c>
      <c r="AR43" s="54">
        <v>51378.988830116723</v>
      </c>
      <c r="AS43" s="54">
        <v>67119.442630629055</v>
      </c>
      <c r="AT43" s="54">
        <v>7172.6321954224732</v>
      </c>
      <c r="AU43" s="54">
        <v>7222.0233234943826</v>
      </c>
      <c r="AV43" s="54">
        <v>381.15302612677976</v>
      </c>
      <c r="AW43" s="54">
        <v>244780.14732573106</v>
      </c>
      <c r="AX43" s="54">
        <v>17076.138656057297</v>
      </c>
      <c r="AY43" s="54">
        <v>7805.1155572071466</v>
      </c>
      <c r="AZ43" s="54">
        <v>72157.891500612241</v>
      </c>
      <c r="BA43" s="54">
        <v>1218.4760780579627</v>
      </c>
      <c r="BB43" s="54">
        <v>2623.3497957512564</v>
      </c>
      <c r="BC43" s="54">
        <v>4741.8124488739559</v>
      </c>
      <c r="BD43" s="54">
        <v>1746800.2160268275</v>
      </c>
      <c r="BE43" s="54">
        <v>20730.189899275432</v>
      </c>
      <c r="BF43" s="54">
        <v>689907.3146018032</v>
      </c>
      <c r="BG43" s="54">
        <v>84722.467379459238</v>
      </c>
      <c r="BH43" s="54">
        <v>40142.850354653638</v>
      </c>
      <c r="BI43" s="54">
        <v>5040.0238168846618</v>
      </c>
      <c r="BJ43" s="54">
        <v>10611.441870711611</v>
      </c>
      <c r="BK43" s="54">
        <v>108259.40165499577</v>
      </c>
      <c r="BL43" s="54">
        <v>87524.602933722257</v>
      </c>
      <c r="BM43" s="54">
        <v>10467.317125978052</v>
      </c>
      <c r="BN43" s="54">
        <v>5716.5109461657157</v>
      </c>
      <c r="BO43" s="54">
        <v>0</v>
      </c>
      <c r="BP43" s="54">
        <v>0</v>
      </c>
      <c r="BQ43" s="55">
        <f t="shared" si="0"/>
        <v>4463459.8288540598</v>
      </c>
      <c r="BR43" s="54">
        <v>3093107.7623487287</v>
      </c>
      <c r="BS43" s="54">
        <v>0</v>
      </c>
      <c r="BT43" s="54">
        <v>150020.17621773775</v>
      </c>
      <c r="BU43" s="140">
        <f t="shared" si="1"/>
        <v>3243127.9385664663</v>
      </c>
      <c r="BV43" s="54">
        <v>4892.9720542463137</v>
      </c>
      <c r="BW43" s="54">
        <v>0</v>
      </c>
      <c r="BX43" s="54">
        <v>0</v>
      </c>
      <c r="BY43" s="141">
        <f t="shared" si="2"/>
        <v>0</v>
      </c>
      <c r="BZ43" s="141">
        <f t="shared" si="3"/>
        <v>4892.9720542463137</v>
      </c>
      <c r="CA43" s="54">
        <v>0</v>
      </c>
      <c r="CB43" s="54"/>
      <c r="CC43" s="54"/>
      <c r="CD43" s="58">
        <v>23273908.887161065</v>
      </c>
      <c r="CE43" s="55">
        <f t="shared" si="4"/>
        <v>23273908.887161065</v>
      </c>
      <c r="CF43" s="142">
        <f t="shared" si="5"/>
        <v>26521929.797781777</v>
      </c>
      <c r="CG43" s="143">
        <f t="shared" si="6"/>
        <v>30985389.626635835</v>
      </c>
      <c r="CH43" s="143">
        <f>ponuda2013!BW43</f>
        <v>30985389.626635835</v>
      </c>
      <c r="CI43" s="62">
        <f t="shared" si="7"/>
        <v>0</v>
      </c>
      <c r="CJ43" s="62"/>
      <c r="CL43" s="62"/>
    </row>
    <row r="44" spans="1:90" customFormat="1" ht="15" x14ac:dyDescent="0.25">
      <c r="A44" s="139">
        <v>37</v>
      </c>
      <c r="B44" s="64" t="s">
        <v>266</v>
      </c>
      <c r="C44" s="65" t="s">
        <v>357</v>
      </c>
      <c r="D44" s="54">
        <v>2219.8061552773547</v>
      </c>
      <c r="E44" s="54">
        <v>453.47631652881904</v>
      </c>
      <c r="F44" s="54">
        <v>15.243201091850304</v>
      </c>
      <c r="G44" s="54">
        <v>8972.9957885387212</v>
      </c>
      <c r="H44" s="54">
        <v>20491.207265537716</v>
      </c>
      <c r="I44" s="54">
        <v>11787.163369017942</v>
      </c>
      <c r="J44" s="54">
        <v>4306.5536951554886</v>
      </c>
      <c r="K44" s="54">
        <v>925.6860086478747</v>
      </c>
      <c r="L44" s="54">
        <v>19884.204184117429</v>
      </c>
      <c r="M44" s="54">
        <v>6.6865283791228229</v>
      </c>
      <c r="N44" s="54">
        <v>5658.7670980598205</v>
      </c>
      <c r="O44" s="54">
        <v>11032.737681750728</v>
      </c>
      <c r="P44" s="54">
        <v>7047.1154402580842</v>
      </c>
      <c r="Q44" s="54">
        <v>9469.2587630392609</v>
      </c>
      <c r="R44" s="54">
        <v>2242.2574989252239</v>
      </c>
      <c r="S44" s="54">
        <v>12352.390298616016</v>
      </c>
      <c r="T44" s="54">
        <v>7813.0639899771659</v>
      </c>
      <c r="U44" s="54">
        <v>10193.339956605307</v>
      </c>
      <c r="V44" s="54">
        <v>6290.0537643332327</v>
      </c>
      <c r="W44" s="54">
        <v>1087.7045965451039</v>
      </c>
      <c r="X44" s="54">
        <v>6623.5238476817221</v>
      </c>
      <c r="Y44" s="54">
        <v>3999.9775144959513</v>
      </c>
      <c r="Z44" s="54">
        <v>3494.5762519766968</v>
      </c>
      <c r="AA44" s="54">
        <v>93786.359276362564</v>
      </c>
      <c r="AB44" s="54">
        <v>4424.7388293668237</v>
      </c>
      <c r="AC44" s="54">
        <v>634.61642520213468</v>
      </c>
      <c r="AD44" s="54">
        <v>99.731778936638321</v>
      </c>
      <c r="AE44" s="54">
        <v>284.78350880147553</v>
      </c>
      <c r="AF44" s="54">
        <v>76708.38625314791</v>
      </c>
      <c r="AG44" s="54">
        <v>51661.153863411397</v>
      </c>
      <c r="AH44" s="54">
        <v>4911.6382372639982</v>
      </c>
      <c r="AI44" s="54">
        <v>470.42571683649805</v>
      </c>
      <c r="AJ44" s="54">
        <v>190.30503833726883</v>
      </c>
      <c r="AK44" s="54">
        <v>505.19715691247836</v>
      </c>
      <c r="AL44" s="54">
        <v>905.25473464314132</v>
      </c>
      <c r="AM44" s="54">
        <v>7229.7846499213056</v>
      </c>
      <c r="AN44" s="54">
        <v>93525.223565794877</v>
      </c>
      <c r="AO44" s="54">
        <v>1027.3672413786815</v>
      </c>
      <c r="AP44" s="54">
        <v>14.153741537627527</v>
      </c>
      <c r="AQ44" s="54">
        <v>5163.5125534480403</v>
      </c>
      <c r="AR44" s="54">
        <v>19241.011860614781</v>
      </c>
      <c r="AS44" s="54">
        <v>11721.005794380431</v>
      </c>
      <c r="AT44" s="54">
        <v>1217.4697475179894</v>
      </c>
      <c r="AU44" s="54">
        <v>922.81123267132466</v>
      </c>
      <c r="AV44" s="54">
        <v>130.08649920924594</v>
      </c>
      <c r="AW44" s="54">
        <v>305.16026591761539</v>
      </c>
      <c r="AX44" s="54">
        <v>893.62135051944119</v>
      </c>
      <c r="AY44" s="54">
        <v>4532.0045619406465</v>
      </c>
      <c r="AZ44" s="54">
        <v>826.66314804746889</v>
      </c>
      <c r="BA44" s="54">
        <v>1903.9275842741797</v>
      </c>
      <c r="BB44" s="54">
        <v>620.06796020012337</v>
      </c>
      <c r="BC44" s="54">
        <v>2000.5699964901262</v>
      </c>
      <c r="BD44" s="54">
        <v>2955.0626351481965</v>
      </c>
      <c r="BE44" s="54">
        <v>627.95819663599605</v>
      </c>
      <c r="BF44" s="54">
        <v>46464.303932966752</v>
      </c>
      <c r="BG44" s="54">
        <v>10849.528231736276</v>
      </c>
      <c r="BH44" s="54">
        <v>1113.7511763726393</v>
      </c>
      <c r="BI44" s="54">
        <v>1074.9018853348846</v>
      </c>
      <c r="BJ44" s="54">
        <v>11011.268027243827</v>
      </c>
      <c r="BK44" s="54">
        <v>1703.3254047187345</v>
      </c>
      <c r="BL44" s="54">
        <v>69358.392157139388</v>
      </c>
      <c r="BM44" s="54">
        <v>68.27339015802302</v>
      </c>
      <c r="BN44" s="54">
        <v>427.9276336969707</v>
      </c>
      <c r="BO44" s="54">
        <v>0</v>
      </c>
      <c r="BP44" s="54">
        <v>0</v>
      </c>
      <c r="BQ44" s="55">
        <f t="shared" si="0"/>
        <v>687879.51445879473</v>
      </c>
      <c r="BR44" s="54">
        <v>682969.86440911843</v>
      </c>
      <c r="BS44" s="54">
        <v>0</v>
      </c>
      <c r="BT44" s="54">
        <v>4402.1582305908869</v>
      </c>
      <c r="BU44" s="140">
        <f t="shared" si="1"/>
        <v>687372.02263970929</v>
      </c>
      <c r="BV44" s="54">
        <v>235024.21145005024</v>
      </c>
      <c r="BW44" s="54">
        <v>0</v>
      </c>
      <c r="BX44" s="54">
        <v>0</v>
      </c>
      <c r="BY44" s="141">
        <f t="shared" si="2"/>
        <v>0</v>
      </c>
      <c r="BZ44" s="141">
        <f t="shared" si="3"/>
        <v>235024.21145005024</v>
      </c>
      <c r="CA44" s="54">
        <v>270471.42334169731</v>
      </c>
      <c r="CB44" s="54"/>
      <c r="CC44" s="54"/>
      <c r="CD44" s="58">
        <v>155055.67482231802</v>
      </c>
      <c r="CE44" s="55">
        <f t="shared" si="4"/>
        <v>425527.09816401533</v>
      </c>
      <c r="CF44" s="142">
        <f t="shared" si="5"/>
        <v>1347923.3322537749</v>
      </c>
      <c r="CG44" s="143">
        <f t="shared" si="6"/>
        <v>2035802.8467125697</v>
      </c>
      <c r="CH44" s="143">
        <f>ponuda2013!BW44</f>
        <v>2035802.8467125685</v>
      </c>
      <c r="CI44" s="62">
        <f t="shared" si="7"/>
        <v>0</v>
      </c>
      <c r="CJ44" s="62"/>
      <c r="CL44" s="62"/>
    </row>
    <row r="45" spans="1:90" customFormat="1" ht="15" x14ac:dyDescent="0.25">
      <c r="A45" s="139">
        <v>38</v>
      </c>
      <c r="B45" s="64" t="s">
        <v>267</v>
      </c>
      <c r="C45" s="65" t="s">
        <v>326</v>
      </c>
      <c r="D45" s="54">
        <v>161.36660285155378</v>
      </c>
      <c r="E45" s="54">
        <v>33.209074816008439</v>
      </c>
      <c r="F45" s="54">
        <v>37.565393341824752</v>
      </c>
      <c r="G45" s="54">
        <v>1083.329868701444</v>
      </c>
      <c r="H45" s="54">
        <v>76781.901328069885</v>
      </c>
      <c r="I45" s="54">
        <v>1901.9448235474479</v>
      </c>
      <c r="J45" s="54">
        <v>1450.8222810683487</v>
      </c>
      <c r="K45" s="54">
        <v>995.55936105599267</v>
      </c>
      <c r="L45" s="54">
        <v>21330.052929069527</v>
      </c>
      <c r="M45" s="54">
        <v>7.192238065972445</v>
      </c>
      <c r="N45" s="54">
        <v>11667.415330429751</v>
      </c>
      <c r="O45" s="54">
        <v>11839.70259896449</v>
      </c>
      <c r="P45" s="54">
        <v>3374.0231710584267</v>
      </c>
      <c r="Q45" s="54">
        <v>2037.9324072666968</v>
      </c>
      <c r="R45" s="54">
        <v>169.18309034739625</v>
      </c>
      <c r="S45" s="54">
        <v>2465.7835679866453</v>
      </c>
      <c r="T45" s="54">
        <v>1743.3924201476461</v>
      </c>
      <c r="U45" s="54">
        <v>3359.1856965960151</v>
      </c>
      <c r="V45" s="54">
        <v>2156.4252720023337</v>
      </c>
      <c r="W45" s="54">
        <v>397.13662973371572</v>
      </c>
      <c r="X45" s="54">
        <v>1372.0586205754043</v>
      </c>
      <c r="Y45" s="54">
        <v>2237.6430782067905</v>
      </c>
      <c r="Z45" s="54">
        <v>1283.4572903096248</v>
      </c>
      <c r="AA45" s="54">
        <v>9686.5408299023566</v>
      </c>
      <c r="AB45" s="54">
        <v>531.40253955965898</v>
      </c>
      <c r="AC45" s="54">
        <v>1335.6611922807278</v>
      </c>
      <c r="AD45" s="54">
        <v>219.26649615919735</v>
      </c>
      <c r="AE45" s="54">
        <v>1473.7212191321601</v>
      </c>
      <c r="AF45" s="54">
        <v>47247.358411879482</v>
      </c>
      <c r="AG45" s="54">
        <v>45386.593261010639</v>
      </c>
      <c r="AH45" s="54">
        <v>39.003476557783422</v>
      </c>
      <c r="AI45" s="54">
        <v>14.583904500857594</v>
      </c>
      <c r="AJ45" s="54">
        <v>24.973223982558387</v>
      </c>
      <c r="AK45" s="54">
        <v>822.50625028165086</v>
      </c>
      <c r="AL45" s="54">
        <v>1726.7216945608943</v>
      </c>
      <c r="AM45" s="54">
        <v>5470.5514601859286</v>
      </c>
      <c r="AN45" s="54">
        <v>13818.226684990494</v>
      </c>
      <c r="AO45" s="54">
        <v>655273.84720996791</v>
      </c>
      <c r="AP45" s="54">
        <v>174773.69584380952</v>
      </c>
      <c r="AQ45" s="54">
        <v>138.63090416616248</v>
      </c>
      <c r="AR45" s="54">
        <v>11165.07014054808</v>
      </c>
      <c r="AS45" s="54">
        <v>6474.3997708731549</v>
      </c>
      <c r="AT45" s="54">
        <v>2989.8517528133702</v>
      </c>
      <c r="AU45" s="54">
        <v>519.74923416486661</v>
      </c>
      <c r="AV45" s="54">
        <v>94.586989142605844</v>
      </c>
      <c r="AW45" s="54">
        <v>373.70702304177917</v>
      </c>
      <c r="AX45" s="54">
        <v>41.346983153129074</v>
      </c>
      <c r="AY45" s="54">
        <v>1.4128121936511351</v>
      </c>
      <c r="AZ45" s="54">
        <v>8748.5370833539018</v>
      </c>
      <c r="BA45" s="54">
        <v>380.18199492961134</v>
      </c>
      <c r="BB45" s="54">
        <v>647.40100644656718</v>
      </c>
      <c r="BC45" s="54">
        <v>33.515449832121085</v>
      </c>
      <c r="BD45" s="54">
        <v>0.18772083296867978</v>
      </c>
      <c r="BE45" s="54">
        <v>669.15999890759258</v>
      </c>
      <c r="BF45" s="54">
        <v>144305.07939660407</v>
      </c>
      <c r="BG45" s="54">
        <v>1649.7056726080141</v>
      </c>
      <c r="BH45" s="54">
        <v>30.057849814007842</v>
      </c>
      <c r="BI45" s="54">
        <v>79.361912896646913</v>
      </c>
      <c r="BJ45" s="54">
        <v>48577.327387630154</v>
      </c>
      <c r="BK45" s="54">
        <v>3211.7539627507967</v>
      </c>
      <c r="BL45" s="54">
        <v>40527.856080136218</v>
      </c>
      <c r="BM45" s="54">
        <v>117.44666595019129</v>
      </c>
      <c r="BN45" s="54">
        <v>1750.0429044846885</v>
      </c>
      <c r="BO45" s="54">
        <v>0</v>
      </c>
      <c r="BP45" s="54">
        <v>0</v>
      </c>
      <c r="BQ45" s="55">
        <f t="shared" si="0"/>
        <v>1378257.3074702492</v>
      </c>
      <c r="BR45" s="54">
        <v>616299.13169188437</v>
      </c>
      <c r="BS45" s="54">
        <v>0</v>
      </c>
      <c r="BT45" s="54">
        <v>911.06280588007041</v>
      </c>
      <c r="BU45" s="140">
        <f t="shared" si="1"/>
        <v>617210.19449776446</v>
      </c>
      <c r="BV45" s="54">
        <v>12205.776665163634</v>
      </c>
      <c r="BW45" s="54">
        <v>0</v>
      </c>
      <c r="BX45" s="54">
        <v>0</v>
      </c>
      <c r="BY45" s="141">
        <f t="shared" si="2"/>
        <v>0</v>
      </c>
      <c r="BZ45" s="141">
        <f t="shared" si="3"/>
        <v>12205.776665163634</v>
      </c>
      <c r="CA45" s="54">
        <v>0</v>
      </c>
      <c r="CB45" s="54"/>
      <c r="CC45" s="54"/>
      <c r="CD45" s="58">
        <v>117311.44210996025</v>
      </c>
      <c r="CE45" s="55">
        <f t="shared" si="4"/>
        <v>117311.44210996025</v>
      </c>
      <c r="CF45" s="142">
        <f t="shared" si="5"/>
        <v>746727.4132728884</v>
      </c>
      <c r="CG45" s="143">
        <f t="shared" si="6"/>
        <v>2124984.7207431374</v>
      </c>
      <c r="CH45" s="143">
        <f>ponuda2013!BW45</f>
        <v>2124984.7207431369</v>
      </c>
      <c r="CI45" s="62">
        <f t="shared" si="7"/>
        <v>0</v>
      </c>
      <c r="CJ45" s="62"/>
      <c r="CL45" s="62"/>
    </row>
    <row r="46" spans="1:90" customFormat="1" ht="15" x14ac:dyDescent="0.25">
      <c r="A46" s="139">
        <v>39</v>
      </c>
      <c r="B46" s="64" t="s">
        <v>268</v>
      </c>
      <c r="C46" s="65" t="s">
        <v>327</v>
      </c>
      <c r="D46" s="54">
        <v>14604.963039467328</v>
      </c>
      <c r="E46" s="54">
        <v>2242.5483581122135</v>
      </c>
      <c r="F46" s="54">
        <v>4251.4374757164287</v>
      </c>
      <c r="G46" s="54">
        <v>26594.099047685217</v>
      </c>
      <c r="H46" s="54">
        <v>198008.59483553065</v>
      </c>
      <c r="I46" s="54">
        <v>58098.078675408309</v>
      </c>
      <c r="J46" s="54">
        <v>38790.69685561378</v>
      </c>
      <c r="K46" s="54">
        <v>8566.2309396851924</v>
      </c>
      <c r="L46" s="54">
        <v>33846.806910116968</v>
      </c>
      <c r="M46" s="54">
        <v>62.505828640136031</v>
      </c>
      <c r="N46" s="54">
        <v>56735.851671525299</v>
      </c>
      <c r="O46" s="54">
        <v>57366.203924799884</v>
      </c>
      <c r="P46" s="54">
        <v>27916.344375158813</v>
      </c>
      <c r="Q46" s="54">
        <v>53605.423216346928</v>
      </c>
      <c r="R46" s="54">
        <v>19179.996548387218</v>
      </c>
      <c r="S46" s="54">
        <v>140905.55622584396</v>
      </c>
      <c r="T46" s="54">
        <v>54464.135098843879</v>
      </c>
      <c r="U46" s="54">
        <v>52997.147641462507</v>
      </c>
      <c r="V46" s="54">
        <v>46338.572004635767</v>
      </c>
      <c r="W46" s="54">
        <v>17593.786700355828</v>
      </c>
      <c r="X46" s="54">
        <v>28355.654095714232</v>
      </c>
      <c r="Y46" s="54">
        <v>37269.421930884142</v>
      </c>
      <c r="Z46" s="54">
        <v>46687.049263387715</v>
      </c>
      <c r="AA46" s="54">
        <v>196089.47737232631</v>
      </c>
      <c r="AB46" s="54">
        <v>66431.689718908427</v>
      </c>
      <c r="AC46" s="54">
        <v>27146.196156267153</v>
      </c>
      <c r="AD46" s="54">
        <v>95788.381702750819</v>
      </c>
      <c r="AE46" s="54">
        <v>66751.592477680169</v>
      </c>
      <c r="AF46" s="54">
        <v>440561.84417703905</v>
      </c>
      <c r="AG46" s="54">
        <v>442697.60720645293</v>
      </c>
      <c r="AH46" s="54">
        <v>62887.801708830666</v>
      </c>
      <c r="AI46" s="54">
        <v>6873.5548890985474</v>
      </c>
      <c r="AJ46" s="54">
        <v>3261.6110304122067</v>
      </c>
      <c r="AK46" s="54">
        <v>39301.13844339153</v>
      </c>
      <c r="AL46" s="54">
        <v>9261.661962236647</v>
      </c>
      <c r="AM46" s="54">
        <v>90552.903761111462</v>
      </c>
      <c r="AN46" s="54">
        <v>22031.017129436495</v>
      </c>
      <c r="AO46" s="54">
        <v>82879.763214194274</v>
      </c>
      <c r="AP46" s="54">
        <v>1712695.066613144</v>
      </c>
      <c r="AQ46" s="54">
        <v>168959.20156630152</v>
      </c>
      <c r="AR46" s="54">
        <v>268061.65082251636</v>
      </c>
      <c r="AS46" s="54">
        <v>99273.989530857943</v>
      </c>
      <c r="AT46" s="54">
        <v>91176.937316367286</v>
      </c>
      <c r="AU46" s="54">
        <v>12594.915864636872</v>
      </c>
      <c r="AV46" s="54">
        <v>8292.7219464809441</v>
      </c>
      <c r="AW46" s="54">
        <v>149422.51910000481</v>
      </c>
      <c r="AX46" s="54">
        <v>84518.537039266521</v>
      </c>
      <c r="AY46" s="54">
        <v>8761.1258496522987</v>
      </c>
      <c r="AZ46" s="54">
        <v>161710.50920579152</v>
      </c>
      <c r="BA46" s="54">
        <v>26762.997469181701</v>
      </c>
      <c r="BB46" s="54">
        <v>4786.8699301444603</v>
      </c>
      <c r="BC46" s="54">
        <v>17607.990204624242</v>
      </c>
      <c r="BD46" s="54">
        <v>14303.832968433138</v>
      </c>
      <c r="BE46" s="54">
        <v>42627.293720400638</v>
      </c>
      <c r="BF46" s="54">
        <v>565130.56836704258</v>
      </c>
      <c r="BG46" s="54">
        <v>82324.255991448663</v>
      </c>
      <c r="BH46" s="54">
        <v>44096.999085821291</v>
      </c>
      <c r="BI46" s="54">
        <v>17661.717496593075</v>
      </c>
      <c r="BJ46" s="54">
        <v>57620.153874964046</v>
      </c>
      <c r="BK46" s="54">
        <v>54525.807970843096</v>
      </c>
      <c r="BL46" s="54">
        <v>78961.995135233781</v>
      </c>
      <c r="BM46" s="54">
        <v>20155.397898450388</v>
      </c>
      <c r="BN46" s="54">
        <v>17671.574322022148</v>
      </c>
      <c r="BO46" s="54">
        <v>3920.0582701131671</v>
      </c>
      <c r="BP46" s="54">
        <v>0</v>
      </c>
      <c r="BQ46" s="55">
        <f t="shared" si="0"/>
        <v>6490622.0331737977</v>
      </c>
      <c r="BR46" s="54">
        <v>4585384.9604366925</v>
      </c>
      <c r="BS46" s="54">
        <v>0</v>
      </c>
      <c r="BT46" s="54">
        <v>0</v>
      </c>
      <c r="BU46" s="140">
        <f t="shared" si="1"/>
        <v>4585384.9604366925</v>
      </c>
      <c r="BV46" s="54">
        <v>14524.69775244938</v>
      </c>
      <c r="BW46" s="54">
        <v>0</v>
      </c>
      <c r="BX46" s="54">
        <v>0</v>
      </c>
      <c r="BY46" s="141">
        <f t="shared" si="2"/>
        <v>0</v>
      </c>
      <c r="BZ46" s="141">
        <f t="shared" si="3"/>
        <v>14524.69775244938</v>
      </c>
      <c r="CA46" s="54">
        <v>0</v>
      </c>
      <c r="CB46" s="54"/>
      <c r="CC46" s="54"/>
      <c r="CD46" s="58">
        <v>1456624.2734656567</v>
      </c>
      <c r="CE46" s="55">
        <f t="shared" si="4"/>
        <v>1456624.2734656567</v>
      </c>
      <c r="CF46" s="142">
        <f t="shared" si="5"/>
        <v>6056533.9316547988</v>
      </c>
      <c r="CG46" s="143">
        <f t="shared" si="6"/>
        <v>12547155.964828596</v>
      </c>
      <c r="CH46" s="143">
        <f>ponuda2013!BW46</f>
        <v>12547155.964828596</v>
      </c>
      <c r="CI46" s="62">
        <f t="shared" si="7"/>
        <v>0</v>
      </c>
      <c r="CJ46" s="62"/>
      <c r="CL46" s="62"/>
    </row>
    <row r="47" spans="1:90" customFormat="1" ht="15" x14ac:dyDescent="0.25">
      <c r="A47" s="139">
        <v>40</v>
      </c>
      <c r="B47" s="64" t="s">
        <v>269</v>
      </c>
      <c r="C47" s="65" t="s">
        <v>328</v>
      </c>
      <c r="D47" s="54">
        <v>2892.2142040261156</v>
      </c>
      <c r="E47" s="54">
        <v>615.74895949577547</v>
      </c>
      <c r="F47" s="54">
        <v>852.6876928562566</v>
      </c>
      <c r="G47" s="54">
        <v>26167.698403365241</v>
      </c>
      <c r="H47" s="54">
        <v>96321.48317344558</v>
      </c>
      <c r="I47" s="54">
        <v>6814.326759320481</v>
      </c>
      <c r="J47" s="54">
        <v>8108.7618030124058</v>
      </c>
      <c r="K47" s="54">
        <v>1615.3412161428398</v>
      </c>
      <c r="L47" s="54">
        <v>27161.19687037772</v>
      </c>
      <c r="M47" s="54">
        <v>8.9688950771820135</v>
      </c>
      <c r="N47" s="54">
        <v>13057.54802910838</v>
      </c>
      <c r="O47" s="54">
        <v>15499.36646977953</v>
      </c>
      <c r="P47" s="54">
        <v>12835.548653905662</v>
      </c>
      <c r="Q47" s="54">
        <v>15506.727293863587</v>
      </c>
      <c r="R47" s="54">
        <v>6091.8462751753195</v>
      </c>
      <c r="S47" s="54">
        <v>14333.003129593219</v>
      </c>
      <c r="T47" s="54">
        <v>16579.916635147052</v>
      </c>
      <c r="U47" s="54">
        <v>29411.329686677116</v>
      </c>
      <c r="V47" s="54">
        <v>14191.507301260861</v>
      </c>
      <c r="W47" s="54">
        <v>3653.228876664542</v>
      </c>
      <c r="X47" s="54">
        <v>18717.373629070818</v>
      </c>
      <c r="Y47" s="54">
        <v>5397.7469181247425</v>
      </c>
      <c r="Z47" s="54">
        <v>47824.214638230769</v>
      </c>
      <c r="AA47" s="54">
        <v>126705.26922237972</v>
      </c>
      <c r="AB47" s="54">
        <v>11473.149164414412</v>
      </c>
      <c r="AC47" s="54">
        <v>13768.119011732764</v>
      </c>
      <c r="AD47" s="54">
        <v>44986.221712499631</v>
      </c>
      <c r="AE47" s="54">
        <v>39288.969965152086</v>
      </c>
      <c r="AF47" s="54">
        <v>292089.68070396874</v>
      </c>
      <c r="AG47" s="54">
        <v>226677.67386317317</v>
      </c>
      <c r="AH47" s="54">
        <v>47298.67919422526</v>
      </c>
      <c r="AI47" s="54">
        <v>1824.8360547933182</v>
      </c>
      <c r="AJ47" s="54">
        <v>8895.5115710906412</v>
      </c>
      <c r="AK47" s="54">
        <v>31361.358921370807</v>
      </c>
      <c r="AL47" s="54">
        <v>1472.1919523226325</v>
      </c>
      <c r="AM47" s="54">
        <v>48566.286584922374</v>
      </c>
      <c r="AN47" s="54">
        <v>35191.850316944532</v>
      </c>
      <c r="AO47" s="54">
        <v>17269.671613380848</v>
      </c>
      <c r="AP47" s="54">
        <v>138588.39322340855</v>
      </c>
      <c r="AQ47" s="54">
        <v>471255.52652360155</v>
      </c>
      <c r="AR47" s="54">
        <v>627114.97021704388</v>
      </c>
      <c r="AS47" s="54">
        <v>65139.699672774295</v>
      </c>
      <c r="AT47" s="54">
        <v>75875.484589337502</v>
      </c>
      <c r="AU47" s="54">
        <v>14121.452538659498</v>
      </c>
      <c r="AV47" s="54">
        <v>382.55970137400078</v>
      </c>
      <c r="AW47" s="54">
        <v>64254.351871065985</v>
      </c>
      <c r="AX47" s="54">
        <v>87400.130205360532</v>
      </c>
      <c r="AY47" s="54">
        <v>2773.3567993583524</v>
      </c>
      <c r="AZ47" s="54">
        <v>75578.420222598113</v>
      </c>
      <c r="BA47" s="54">
        <v>11516.253596137567</v>
      </c>
      <c r="BB47" s="54">
        <v>950.55712960019378</v>
      </c>
      <c r="BC47" s="54">
        <v>5300.8129226195479</v>
      </c>
      <c r="BD47" s="54">
        <v>3094.7409305016045</v>
      </c>
      <c r="BE47" s="54">
        <v>25301.76314660229</v>
      </c>
      <c r="BF47" s="54">
        <v>378262.88767737377</v>
      </c>
      <c r="BG47" s="54">
        <v>19007.354925313924</v>
      </c>
      <c r="BH47" s="54">
        <v>23325.239785939171</v>
      </c>
      <c r="BI47" s="54">
        <v>2803.6909179200711</v>
      </c>
      <c r="BJ47" s="54">
        <v>19184.649282729679</v>
      </c>
      <c r="BK47" s="54">
        <v>23094.660413035708</v>
      </c>
      <c r="BL47" s="54">
        <v>10738.19847993238</v>
      </c>
      <c r="BM47" s="54">
        <v>21904.164986139964</v>
      </c>
      <c r="BN47" s="54">
        <v>6858.7481169636721</v>
      </c>
      <c r="BO47" s="54">
        <v>0</v>
      </c>
      <c r="BP47" s="54">
        <v>0</v>
      </c>
      <c r="BQ47" s="55">
        <f t="shared" si="0"/>
        <v>3504355.323241483</v>
      </c>
      <c r="BR47" s="54">
        <v>106212.74085450503</v>
      </c>
      <c r="BS47" s="54">
        <v>0</v>
      </c>
      <c r="BT47" s="54">
        <v>41398.753588494503</v>
      </c>
      <c r="BU47" s="140">
        <f t="shared" si="1"/>
        <v>147611.49444299954</v>
      </c>
      <c r="BV47" s="54">
        <v>1068120.4934680494</v>
      </c>
      <c r="BW47" s="54">
        <v>0</v>
      </c>
      <c r="BX47" s="54">
        <v>0</v>
      </c>
      <c r="BY47" s="141">
        <f t="shared" si="2"/>
        <v>0</v>
      </c>
      <c r="BZ47" s="141">
        <f t="shared" si="3"/>
        <v>1068120.4934680494</v>
      </c>
      <c r="CA47" s="54">
        <v>0</v>
      </c>
      <c r="CB47" s="54"/>
      <c r="CC47" s="54"/>
      <c r="CD47" s="58">
        <v>840099.05455354869</v>
      </c>
      <c r="CE47" s="55">
        <f t="shared" si="4"/>
        <v>840099.05455354869</v>
      </c>
      <c r="CF47" s="142">
        <f t="shared" si="5"/>
        <v>2055831.0424645978</v>
      </c>
      <c r="CG47" s="143">
        <f t="shared" si="6"/>
        <v>5560186.3657060806</v>
      </c>
      <c r="CH47" s="143">
        <f>ponuda2013!BW47</f>
        <v>5560186.3657060824</v>
      </c>
      <c r="CI47" s="62">
        <f t="shared" si="7"/>
        <v>0</v>
      </c>
      <c r="CJ47" s="62"/>
      <c r="CL47" s="62"/>
    </row>
    <row r="48" spans="1:90" customFormat="1" ht="15" x14ac:dyDescent="0.25">
      <c r="A48" s="139">
        <v>41</v>
      </c>
      <c r="B48" s="64" t="s">
        <v>270</v>
      </c>
      <c r="C48" s="65" t="s">
        <v>329</v>
      </c>
      <c r="D48" s="54">
        <v>107804.63295714247</v>
      </c>
      <c r="E48" s="54">
        <v>27693.78733697745</v>
      </c>
      <c r="F48" s="54">
        <v>24857.15610095565</v>
      </c>
      <c r="G48" s="54">
        <v>101162.18628938965</v>
      </c>
      <c r="H48" s="54">
        <v>463672.8533011165</v>
      </c>
      <c r="I48" s="54">
        <v>90809.032278903396</v>
      </c>
      <c r="J48" s="54">
        <v>47878.146526872966</v>
      </c>
      <c r="K48" s="54">
        <v>43727.833996626447</v>
      </c>
      <c r="L48" s="54">
        <v>44272.373753226071</v>
      </c>
      <c r="M48" s="54">
        <v>176273.23294092744</v>
      </c>
      <c r="N48" s="54">
        <v>87132.396210682709</v>
      </c>
      <c r="O48" s="54">
        <v>52184.409231718164</v>
      </c>
      <c r="P48" s="54">
        <v>46743.66194728767</v>
      </c>
      <c r="Q48" s="54">
        <v>93426.585862874941</v>
      </c>
      <c r="R48" s="54">
        <v>48091.531102539979</v>
      </c>
      <c r="S48" s="54">
        <v>115607.77576182164</v>
      </c>
      <c r="T48" s="54">
        <v>40491.923007518119</v>
      </c>
      <c r="U48" s="54">
        <v>90849.468968565227</v>
      </c>
      <c r="V48" s="54">
        <v>69548.373782946466</v>
      </c>
      <c r="W48" s="54">
        <v>16342.825674763584</v>
      </c>
      <c r="X48" s="54">
        <v>47775.052954964311</v>
      </c>
      <c r="Y48" s="54">
        <v>57796.031661356647</v>
      </c>
      <c r="Z48" s="54">
        <v>72372.006215975169</v>
      </c>
      <c r="AA48" s="54">
        <v>369817.03354583104</v>
      </c>
      <c r="AB48" s="54">
        <v>34699.292484718637</v>
      </c>
      <c r="AC48" s="54">
        <v>60133.184752270339</v>
      </c>
      <c r="AD48" s="54">
        <v>745565.8899517745</v>
      </c>
      <c r="AE48" s="54">
        <v>98792.506801705633</v>
      </c>
      <c r="AF48" s="54">
        <v>528452.66347441974</v>
      </c>
      <c r="AG48" s="54">
        <v>415553.65226465487</v>
      </c>
      <c r="AH48" s="54">
        <v>170361.43069959601</v>
      </c>
      <c r="AI48" s="54">
        <v>78442.395269301007</v>
      </c>
      <c r="AJ48" s="54">
        <v>18013.099220664826</v>
      </c>
      <c r="AK48" s="54">
        <v>153554.25854128529</v>
      </c>
      <c r="AL48" s="54">
        <v>26839.095816075522</v>
      </c>
      <c r="AM48" s="54">
        <v>308258.60867715831</v>
      </c>
      <c r="AN48" s="54">
        <v>35515.123750755949</v>
      </c>
      <c r="AO48" s="54">
        <v>76198.587100078497</v>
      </c>
      <c r="AP48" s="54">
        <v>249508.90941502285</v>
      </c>
      <c r="AQ48" s="54">
        <v>83247.294410639166</v>
      </c>
      <c r="AR48" s="54">
        <v>848607.33295665763</v>
      </c>
      <c r="AS48" s="54">
        <v>139270.97756137399</v>
      </c>
      <c r="AT48" s="54">
        <v>122588.6175908943</v>
      </c>
      <c r="AU48" s="54">
        <v>789452.48656314437</v>
      </c>
      <c r="AV48" s="54">
        <v>259102.42640491287</v>
      </c>
      <c r="AW48" s="54">
        <v>200021.97059693429</v>
      </c>
      <c r="AX48" s="54">
        <v>135004.58863411748</v>
      </c>
      <c r="AY48" s="54">
        <v>25776.132072050954</v>
      </c>
      <c r="AZ48" s="54">
        <v>102778.60961618013</v>
      </c>
      <c r="BA48" s="54">
        <v>22479.778998369911</v>
      </c>
      <c r="BB48" s="54">
        <v>34032.753659360336</v>
      </c>
      <c r="BC48" s="54">
        <v>24567.439000044116</v>
      </c>
      <c r="BD48" s="54">
        <v>52196.88745868775</v>
      </c>
      <c r="BE48" s="54">
        <v>50134.680256828549</v>
      </c>
      <c r="BF48" s="54">
        <v>805046.48641630448</v>
      </c>
      <c r="BG48" s="54">
        <v>31493.621136619429</v>
      </c>
      <c r="BH48" s="54">
        <v>56045.836357887543</v>
      </c>
      <c r="BI48" s="54">
        <v>37.118000929729583</v>
      </c>
      <c r="BJ48" s="54">
        <v>64307.330792424524</v>
      </c>
      <c r="BK48" s="54">
        <v>50861.140643199629</v>
      </c>
      <c r="BL48" s="54">
        <v>73136.198506063607</v>
      </c>
      <c r="BM48" s="54">
        <v>13670.355837801502</v>
      </c>
      <c r="BN48" s="54">
        <v>35251.886382448851</v>
      </c>
      <c r="BO48" s="54">
        <v>0</v>
      </c>
      <c r="BP48" s="54">
        <v>0</v>
      </c>
      <c r="BQ48" s="55">
        <f t="shared" si="0"/>
        <v>9355330.9594843425</v>
      </c>
      <c r="BR48" s="54">
        <v>7521182.6341280397</v>
      </c>
      <c r="BS48" s="54">
        <v>0</v>
      </c>
      <c r="BT48" s="54">
        <v>1553648.3590287061</v>
      </c>
      <c r="BU48" s="140">
        <f t="shared" si="1"/>
        <v>9074830.993156746</v>
      </c>
      <c r="BV48" s="54">
        <v>0</v>
      </c>
      <c r="BW48" s="54">
        <v>0</v>
      </c>
      <c r="BX48" s="54">
        <v>0</v>
      </c>
      <c r="BY48" s="141">
        <f t="shared" si="2"/>
        <v>0</v>
      </c>
      <c r="BZ48" s="141">
        <f t="shared" si="3"/>
        <v>0</v>
      </c>
      <c r="CA48" s="54">
        <v>0</v>
      </c>
      <c r="CB48" s="54"/>
      <c r="CC48" s="54"/>
      <c r="CD48" s="58">
        <v>757407.07728021615</v>
      </c>
      <c r="CE48" s="55">
        <f t="shared" si="4"/>
        <v>757407.07728021615</v>
      </c>
      <c r="CF48" s="142">
        <f t="shared" si="5"/>
        <v>9832238.0704369619</v>
      </c>
      <c r="CG48" s="143">
        <f t="shared" si="6"/>
        <v>19187569.029921304</v>
      </c>
      <c r="CH48" s="143">
        <f>ponuda2013!BW48</f>
        <v>19187569.029921304</v>
      </c>
      <c r="CI48" s="62">
        <f t="shared" si="7"/>
        <v>0</v>
      </c>
      <c r="CJ48" s="62"/>
      <c r="CL48" s="62"/>
    </row>
    <row r="49" spans="1:90" customFormat="1" ht="15" x14ac:dyDescent="0.25">
      <c r="A49" s="139">
        <v>42</v>
      </c>
      <c r="B49" s="64" t="s">
        <v>271</v>
      </c>
      <c r="C49" s="65" t="s">
        <v>330</v>
      </c>
      <c r="D49" s="54">
        <v>95685.006631704746</v>
      </c>
      <c r="E49" s="54">
        <v>373.94254942694295</v>
      </c>
      <c r="F49" s="54">
        <v>9750.4317901263294</v>
      </c>
      <c r="G49" s="54">
        <v>637.76472117724052</v>
      </c>
      <c r="H49" s="54">
        <v>32242.096912306537</v>
      </c>
      <c r="I49" s="54">
        <v>7972.4039584135244</v>
      </c>
      <c r="J49" s="54">
        <v>3637.346296991509</v>
      </c>
      <c r="K49" s="54">
        <v>2590.1796754552415</v>
      </c>
      <c r="L49" s="54">
        <v>4335.2904016837865</v>
      </c>
      <c r="M49" s="54">
        <v>2.8389212399069326</v>
      </c>
      <c r="N49" s="54">
        <v>7305.9478238691399</v>
      </c>
      <c r="O49" s="54">
        <v>7477.5508707404642</v>
      </c>
      <c r="P49" s="54">
        <v>4999.4431594788794</v>
      </c>
      <c r="Q49" s="54">
        <v>4828.9094836552194</v>
      </c>
      <c r="R49" s="54">
        <v>4486.3717584053429</v>
      </c>
      <c r="S49" s="54">
        <v>10931.756569390196</v>
      </c>
      <c r="T49" s="54">
        <v>2886.6535366421904</v>
      </c>
      <c r="U49" s="54">
        <v>3236.8767148586612</v>
      </c>
      <c r="V49" s="54">
        <v>8496.587612180605</v>
      </c>
      <c r="W49" s="54">
        <v>741.40966545657238</v>
      </c>
      <c r="X49" s="54">
        <v>916.12444859935385</v>
      </c>
      <c r="Y49" s="54">
        <v>8370.660206072138</v>
      </c>
      <c r="Z49" s="54">
        <v>7793.7298583192332</v>
      </c>
      <c r="AA49" s="54">
        <v>9352.0344687673423</v>
      </c>
      <c r="AB49" s="54">
        <v>7137.2530146246154</v>
      </c>
      <c r="AC49" s="54">
        <v>17355.731522700782</v>
      </c>
      <c r="AD49" s="54">
        <v>78517.895575817049</v>
      </c>
      <c r="AE49" s="54">
        <v>18147.671002281269</v>
      </c>
      <c r="AF49" s="54">
        <v>125353.46647114183</v>
      </c>
      <c r="AG49" s="54">
        <v>142782.27495168324</v>
      </c>
      <c r="AH49" s="54">
        <v>44430.233302031927</v>
      </c>
      <c r="AI49" s="54">
        <v>18967.265379561632</v>
      </c>
      <c r="AJ49" s="54">
        <v>8428.8554737256127</v>
      </c>
      <c r="AK49" s="54">
        <v>20521.634667267677</v>
      </c>
      <c r="AL49" s="54">
        <v>1062.1569185526507</v>
      </c>
      <c r="AM49" s="54">
        <v>42971.526403479707</v>
      </c>
      <c r="AN49" s="54">
        <v>2611.9795942201113</v>
      </c>
      <c r="AO49" s="54">
        <v>7542.1215446078932</v>
      </c>
      <c r="AP49" s="54">
        <v>23748.12560960585</v>
      </c>
      <c r="AQ49" s="54">
        <v>22293.907735715333</v>
      </c>
      <c r="AR49" s="54">
        <v>204997.91682852412</v>
      </c>
      <c r="AS49" s="54">
        <v>170608.33109807532</v>
      </c>
      <c r="AT49" s="54">
        <v>6914.1670345515331</v>
      </c>
      <c r="AU49" s="54">
        <v>9941.848450054682</v>
      </c>
      <c r="AV49" s="54">
        <v>31220.010362437799</v>
      </c>
      <c r="AW49" s="54">
        <v>52939.344578388933</v>
      </c>
      <c r="AX49" s="54">
        <v>19776.190456804739</v>
      </c>
      <c r="AY49" s="54">
        <v>3171.7733987795646</v>
      </c>
      <c r="AZ49" s="54">
        <v>22856.245232254598</v>
      </c>
      <c r="BA49" s="54">
        <v>5177.5630097747917</v>
      </c>
      <c r="BB49" s="54">
        <v>2175.6784620936123</v>
      </c>
      <c r="BC49" s="54">
        <v>2602.9428825174477</v>
      </c>
      <c r="BD49" s="54">
        <v>2082.5957175699655</v>
      </c>
      <c r="BE49" s="54">
        <v>8009.2606195843655</v>
      </c>
      <c r="BF49" s="54">
        <v>227594.29815947759</v>
      </c>
      <c r="BG49" s="54">
        <v>10162.098852434778</v>
      </c>
      <c r="BH49" s="54">
        <v>25092.745852938402</v>
      </c>
      <c r="BI49" s="54">
        <v>7323.9343888715848</v>
      </c>
      <c r="BJ49" s="54">
        <v>4613.5437337063668</v>
      </c>
      <c r="BK49" s="54">
        <v>21097.019580259192</v>
      </c>
      <c r="BL49" s="54">
        <v>3950.3808689766679</v>
      </c>
      <c r="BM49" s="54">
        <v>539.46199134035635</v>
      </c>
      <c r="BN49" s="54">
        <v>8236.4982390593941</v>
      </c>
      <c r="BO49" s="54">
        <v>0</v>
      </c>
      <c r="BP49" s="54">
        <v>0</v>
      </c>
      <c r="BQ49" s="55">
        <f t="shared" si="0"/>
        <v>1672007.307000454</v>
      </c>
      <c r="BR49" s="54">
        <v>3044582.6933690384</v>
      </c>
      <c r="BS49" s="54">
        <v>0</v>
      </c>
      <c r="BT49" s="54">
        <v>0</v>
      </c>
      <c r="BU49" s="140">
        <f t="shared" si="1"/>
        <v>3044582.6933690384</v>
      </c>
      <c r="BV49" s="54">
        <v>35080.748425750615</v>
      </c>
      <c r="BW49" s="54">
        <v>0</v>
      </c>
      <c r="BX49" s="54">
        <v>0</v>
      </c>
      <c r="BY49" s="141">
        <f t="shared" si="2"/>
        <v>0</v>
      </c>
      <c r="BZ49" s="141">
        <f t="shared" si="3"/>
        <v>35080.748425750615</v>
      </c>
      <c r="CA49" s="54">
        <v>0</v>
      </c>
      <c r="CB49" s="54"/>
      <c r="CC49" s="54"/>
      <c r="CD49" s="58">
        <v>715802.10930474673</v>
      </c>
      <c r="CE49" s="55">
        <f t="shared" si="4"/>
        <v>715802.10930474673</v>
      </c>
      <c r="CF49" s="142">
        <f t="shared" si="5"/>
        <v>3795465.551099536</v>
      </c>
      <c r="CG49" s="143">
        <f t="shared" si="6"/>
        <v>5467472.8580999896</v>
      </c>
      <c r="CH49" s="143">
        <f>ponuda2013!BW49</f>
        <v>5467472.8580999896</v>
      </c>
      <c r="CI49" s="62">
        <f t="shared" si="7"/>
        <v>0</v>
      </c>
      <c r="CJ49" s="62"/>
      <c r="CL49" s="62"/>
    </row>
    <row r="50" spans="1:90" customFormat="1" ht="15" x14ac:dyDescent="0.25">
      <c r="A50" s="139">
        <v>43</v>
      </c>
      <c r="B50" s="64" t="s">
        <v>272</v>
      </c>
      <c r="C50" s="71" t="s">
        <v>331</v>
      </c>
      <c r="D50" s="54">
        <v>461.32185962318448</v>
      </c>
      <c r="E50" s="54">
        <v>33.458085867650802</v>
      </c>
      <c r="F50" s="54">
        <v>209.47618643657339</v>
      </c>
      <c r="G50" s="54">
        <v>3840.3842333445414</v>
      </c>
      <c r="H50" s="54">
        <v>84492.384677519352</v>
      </c>
      <c r="I50" s="54">
        <v>9591.1407508944012</v>
      </c>
      <c r="J50" s="54">
        <v>9317.9168976241872</v>
      </c>
      <c r="K50" s="54">
        <v>1663.6143105968329</v>
      </c>
      <c r="L50" s="54">
        <v>1912.8392306247304</v>
      </c>
      <c r="M50" s="54">
        <v>11.885457405180968</v>
      </c>
      <c r="N50" s="54">
        <v>13420.684917930428</v>
      </c>
      <c r="O50" s="54">
        <v>19730.965058615799</v>
      </c>
      <c r="P50" s="54">
        <v>9253.1541440326964</v>
      </c>
      <c r="Q50" s="54">
        <v>16803.119578191858</v>
      </c>
      <c r="R50" s="54">
        <v>8078.4505604599635</v>
      </c>
      <c r="S50" s="54">
        <v>19192.016564828111</v>
      </c>
      <c r="T50" s="54">
        <v>2778.4352155097281</v>
      </c>
      <c r="U50" s="54">
        <v>45338.648183435747</v>
      </c>
      <c r="V50" s="54">
        <v>38885.89836483953</v>
      </c>
      <c r="W50" s="54">
        <v>3214.4562727732409</v>
      </c>
      <c r="X50" s="54">
        <v>17772.539712148984</v>
      </c>
      <c r="Y50" s="54">
        <v>7142.1108063272923</v>
      </c>
      <c r="Z50" s="54">
        <v>23105.605773914063</v>
      </c>
      <c r="AA50" s="54">
        <v>11840.453748427333</v>
      </c>
      <c r="AB50" s="54">
        <v>11328.187976736055</v>
      </c>
      <c r="AC50" s="54">
        <v>1294.071886593671</v>
      </c>
      <c r="AD50" s="54">
        <v>1405.214214458998</v>
      </c>
      <c r="AE50" s="54">
        <v>310.83053298186837</v>
      </c>
      <c r="AF50" s="54">
        <v>16291.895542681219</v>
      </c>
      <c r="AG50" s="54">
        <v>10998.210523606778</v>
      </c>
      <c r="AH50" s="54">
        <v>6085.1538424410646</v>
      </c>
      <c r="AI50" s="54">
        <v>1528.9476940652009</v>
      </c>
      <c r="AJ50" s="54">
        <v>257.20668939429169</v>
      </c>
      <c r="AK50" s="54">
        <v>9225.8467869743672</v>
      </c>
      <c r="AL50" s="54">
        <v>524.88854185236801</v>
      </c>
      <c r="AM50" s="54">
        <v>7387.3810271755528</v>
      </c>
      <c r="AN50" s="54">
        <v>34.523386217969616</v>
      </c>
      <c r="AO50" s="54">
        <v>58.318134445774078</v>
      </c>
      <c r="AP50" s="54">
        <v>43787.501156821847</v>
      </c>
      <c r="AQ50" s="54">
        <v>6065.0267631273537</v>
      </c>
      <c r="AR50" s="54">
        <v>124377.94793454258</v>
      </c>
      <c r="AS50" s="54">
        <v>1245879.1854991592</v>
      </c>
      <c r="AT50" s="54">
        <v>158640.25288783561</v>
      </c>
      <c r="AU50" s="54">
        <v>4190.9904739222202</v>
      </c>
      <c r="AV50" s="54">
        <v>1.2441733843220186</v>
      </c>
      <c r="AW50" s="54">
        <v>2697.1975262508045</v>
      </c>
      <c r="AX50" s="54">
        <v>4590.7541148024147</v>
      </c>
      <c r="AY50" s="54">
        <v>73.693036838029855</v>
      </c>
      <c r="AZ50" s="54">
        <v>579.47618024923281</v>
      </c>
      <c r="BA50" s="54">
        <v>578.92586210310924</v>
      </c>
      <c r="BB50" s="54">
        <v>1146.6852925367089</v>
      </c>
      <c r="BC50" s="54">
        <v>209.93202197502131</v>
      </c>
      <c r="BD50" s="54">
        <v>255.78193133503612</v>
      </c>
      <c r="BE50" s="54">
        <v>6428.9512335552945</v>
      </c>
      <c r="BF50" s="54">
        <v>3611.9081753664191</v>
      </c>
      <c r="BG50" s="54">
        <v>108.36457338595169</v>
      </c>
      <c r="BH50" s="54">
        <v>4792.3196480722536</v>
      </c>
      <c r="BI50" s="54">
        <v>549.38841659888942</v>
      </c>
      <c r="BJ50" s="54">
        <v>487.73852210810276</v>
      </c>
      <c r="BK50" s="54">
        <v>6.6836034816607173</v>
      </c>
      <c r="BL50" s="54">
        <v>1442.8464617874258</v>
      </c>
      <c r="BM50" s="54">
        <v>32.456498476950465</v>
      </c>
      <c r="BN50" s="54">
        <v>269.06169723407987</v>
      </c>
      <c r="BO50" s="54">
        <v>0</v>
      </c>
      <c r="BP50" s="54">
        <v>0</v>
      </c>
      <c r="BQ50" s="55">
        <f t="shared" si="0"/>
        <v>2025625.951055947</v>
      </c>
      <c r="BR50" s="54">
        <v>430534.82514436543</v>
      </c>
      <c r="BS50" s="54">
        <v>0</v>
      </c>
      <c r="BT50" s="54">
        <v>7305.4634184229144</v>
      </c>
      <c r="BU50" s="140">
        <f t="shared" si="1"/>
        <v>437840.28856278834</v>
      </c>
      <c r="BV50" s="54">
        <v>0</v>
      </c>
      <c r="BW50" s="54">
        <v>0</v>
      </c>
      <c r="BX50" s="54">
        <v>0</v>
      </c>
      <c r="BY50" s="141">
        <f t="shared" si="2"/>
        <v>0</v>
      </c>
      <c r="BZ50" s="141">
        <f t="shared" si="3"/>
        <v>0</v>
      </c>
      <c r="CA50" s="54">
        <v>0</v>
      </c>
      <c r="CB50" s="54"/>
      <c r="CC50" s="54"/>
      <c r="CD50" s="58">
        <v>148763.26231920836</v>
      </c>
      <c r="CE50" s="55">
        <f t="shared" si="4"/>
        <v>148763.26231920836</v>
      </c>
      <c r="CF50" s="142">
        <f t="shared" si="5"/>
        <v>586603.55088199675</v>
      </c>
      <c r="CG50" s="143">
        <f t="shared" si="6"/>
        <v>2612229.5019379435</v>
      </c>
      <c r="CH50" s="143">
        <f>ponuda2013!BW50</f>
        <v>2612229.501937944</v>
      </c>
      <c r="CI50" s="62">
        <f t="shared" si="7"/>
        <v>0</v>
      </c>
      <c r="CJ50" s="62"/>
      <c r="CL50" s="62"/>
    </row>
    <row r="51" spans="1:90" customFormat="1" ht="15" x14ac:dyDescent="0.25">
      <c r="A51" s="139">
        <v>44</v>
      </c>
      <c r="B51" s="64" t="s">
        <v>273</v>
      </c>
      <c r="C51" s="65" t="s">
        <v>332</v>
      </c>
      <c r="D51" s="54">
        <v>83552.478089914439</v>
      </c>
      <c r="E51" s="54">
        <v>4181.3103910443579</v>
      </c>
      <c r="F51" s="54">
        <v>17144.313098895804</v>
      </c>
      <c r="G51" s="54">
        <v>17314.296655336024</v>
      </c>
      <c r="H51" s="54">
        <v>93951.76971382671</v>
      </c>
      <c r="I51" s="54">
        <v>21995.205416113749</v>
      </c>
      <c r="J51" s="54">
        <v>6702.8131160562898</v>
      </c>
      <c r="K51" s="54">
        <v>8673.0799420859257</v>
      </c>
      <c r="L51" s="54">
        <v>14968.199965983848</v>
      </c>
      <c r="M51" s="54">
        <v>5.3876052670288566</v>
      </c>
      <c r="N51" s="54">
        <v>8674.6414257060369</v>
      </c>
      <c r="O51" s="54">
        <v>8849.6549870521521</v>
      </c>
      <c r="P51" s="54">
        <v>15712.902638039412</v>
      </c>
      <c r="Q51" s="54">
        <v>17467.68144833537</v>
      </c>
      <c r="R51" s="54">
        <v>2793.752054043568</v>
      </c>
      <c r="S51" s="54">
        <v>27017.938468595097</v>
      </c>
      <c r="T51" s="54">
        <v>12586.35706148176</v>
      </c>
      <c r="U51" s="54">
        <v>19848.971251726147</v>
      </c>
      <c r="V51" s="54">
        <v>28167.008131563663</v>
      </c>
      <c r="W51" s="54">
        <v>3159.9981622982996</v>
      </c>
      <c r="X51" s="54">
        <v>9426.1690625995252</v>
      </c>
      <c r="Y51" s="54">
        <v>12838.471321883111</v>
      </c>
      <c r="Z51" s="54">
        <v>41955.611671173981</v>
      </c>
      <c r="AA51" s="54">
        <v>68920.226136945566</v>
      </c>
      <c r="AB51" s="54">
        <v>5966.5788435302075</v>
      </c>
      <c r="AC51" s="54">
        <v>9867.6009030672194</v>
      </c>
      <c r="AD51" s="54">
        <v>237863.15933755448</v>
      </c>
      <c r="AE51" s="54">
        <v>318805.31660642091</v>
      </c>
      <c r="AF51" s="54">
        <v>426164.06800687494</v>
      </c>
      <c r="AG51" s="54">
        <v>878719.87656290946</v>
      </c>
      <c r="AH51" s="54">
        <v>186341.58848604042</v>
      </c>
      <c r="AI51" s="54">
        <v>11958.00650225993</v>
      </c>
      <c r="AJ51" s="54">
        <v>10944.849404371336</v>
      </c>
      <c r="AK51" s="54">
        <v>123231.19885763558</v>
      </c>
      <c r="AL51" s="54">
        <v>29952.710782612226</v>
      </c>
      <c r="AM51" s="54">
        <v>412341.60028605966</v>
      </c>
      <c r="AN51" s="54">
        <v>27043.652343592166</v>
      </c>
      <c r="AO51" s="54">
        <v>36779.17879456019</v>
      </c>
      <c r="AP51" s="54">
        <v>507222.48097625386</v>
      </c>
      <c r="AQ51" s="54">
        <v>97258.226793894006</v>
      </c>
      <c r="AR51" s="54">
        <v>420210.48054127942</v>
      </c>
      <c r="AS51" s="54">
        <v>172318.173770241</v>
      </c>
      <c r="AT51" s="54">
        <v>89494.909836833453</v>
      </c>
      <c r="AU51" s="54">
        <v>145270.6042471212</v>
      </c>
      <c r="AV51" s="54">
        <v>88237.854512586491</v>
      </c>
      <c r="AW51" s="54">
        <v>296313.20164518291</v>
      </c>
      <c r="AX51" s="54">
        <v>129717.26411177246</v>
      </c>
      <c r="AY51" s="54">
        <v>53997.489205220074</v>
      </c>
      <c r="AZ51" s="54">
        <v>533037.01553945499</v>
      </c>
      <c r="BA51" s="54">
        <v>75880.116373862824</v>
      </c>
      <c r="BB51" s="54">
        <v>28365.810325306094</v>
      </c>
      <c r="BC51" s="54">
        <v>20675.607173231281</v>
      </c>
      <c r="BD51" s="54">
        <v>33370.165327267801</v>
      </c>
      <c r="BE51" s="54">
        <v>87065.596512115924</v>
      </c>
      <c r="BF51" s="54">
        <v>837504.58487872418</v>
      </c>
      <c r="BG51" s="54">
        <v>79995.714323684704</v>
      </c>
      <c r="BH51" s="54">
        <v>57314.944430878604</v>
      </c>
      <c r="BI51" s="54">
        <v>39811.23850682527</v>
      </c>
      <c r="BJ51" s="54">
        <v>118288.02157112843</v>
      </c>
      <c r="BK51" s="54">
        <v>150160.90585889804</v>
      </c>
      <c r="BL51" s="54">
        <v>43711.154827141982</v>
      </c>
      <c r="BM51" s="54">
        <v>23177.612801299285</v>
      </c>
      <c r="BN51" s="54">
        <v>59042.366511096749</v>
      </c>
      <c r="BO51" s="54">
        <v>0</v>
      </c>
      <c r="BP51" s="54">
        <v>0</v>
      </c>
      <c r="BQ51" s="55">
        <f t="shared" si="0"/>
        <v>7449329.1641347567</v>
      </c>
      <c r="BR51" s="54">
        <v>2563227.6986025684</v>
      </c>
      <c r="BS51" s="54">
        <v>0</v>
      </c>
      <c r="BT51" s="54">
        <v>11526.852564669607</v>
      </c>
      <c r="BU51" s="140">
        <f t="shared" si="1"/>
        <v>2574754.551167238</v>
      </c>
      <c r="BV51" s="54">
        <v>0</v>
      </c>
      <c r="BW51" s="54">
        <v>0</v>
      </c>
      <c r="BX51" s="54">
        <v>0</v>
      </c>
      <c r="BY51" s="141">
        <f t="shared" si="2"/>
        <v>0</v>
      </c>
      <c r="BZ51" s="141">
        <f t="shared" si="3"/>
        <v>0</v>
      </c>
      <c r="CA51" s="54">
        <v>0</v>
      </c>
      <c r="CB51" s="54"/>
      <c r="CC51" s="54"/>
      <c r="CD51" s="58">
        <v>823064.58274656767</v>
      </c>
      <c r="CE51" s="55">
        <f t="shared" si="4"/>
        <v>823064.58274656767</v>
      </c>
      <c r="CF51" s="142">
        <f t="shared" si="5"/>
        <v>3397819.1339138057</v>
      </c>
      <c r="CG51" s="143">
        <f t="shared" si="6"/>
        <v>10847148.298048563</v>
      </c>
      <c r="CH51" s="143">
        <f>ponuda2013!BW51</f>
        <v>10847148.298048565</v>
      </c>
      <c r="CI51" s="62">
        <f t="shared" si="7"/>
        <v>0</v>
      </c>
      <c r="CJ51" s="62"/>
      <c r="CL51" s="62"/>
    </row>
    <row r="52" spans="1:90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f t="shared" si="0"/>
        <v>0</v>
      </c>
      <c r="BR52" s="54">
        <v>23222600</v>
      </c>
      <c r="BS52" s="54">
        <v>0</v>
      </c>
      <c r="BT52" s="54">
        <v>0</v>
      </c>
      <c r="BU52" s="140">
        <f t="shared" si="1"/>
        <v>23222600</v>
      </c>
      <c r="BV52" s="54">
        <v>0</v>
      </c>
      <c r="BW52" s="54">
        <v>0</v>
      </c>
      <c r="BX52" s="54">
        <v>0</v>
      </c>
      <c r="BY52" s="141">
        <f t="shared" si="2"/>
        <v>0</v>
      </c>
      <c r="BZ52" s="141">
        <f t="shared" si="3"/>
        <v>0</v>
      </c>
      <c r="CA52" s="54">
        <v>0</v>
      </c>
      <c r="CB52" s="54"/>
      <c r="CC52" s="54"/>
      <c r="CD52" s="58">
        <v>0</v>
      </c>
      <c r="CE52" s="55">
        <f t="shared" si="4"/>
        <v>0</v>
      </c>
      <c r="CF52" s="142">
        <f t="shared" si="5"/>
        <v>23222600</v>
      </c>
      <c r="CG52" s="143">
        <f t="shared" si="6"/>
        <v>23222600</v>
      </c>
      <c r="CH52" s="143">
        <f>ponuda2013!BW52</f>
        <v>23222600</v>
      </c>
      <c r="CI52" s="62">
        <f t="shared" si="7"/>
        <v>0</v>
      </c>
      <c r="CJ52" s="62"/>
      <c r="CL52" s="62"/>
    </row>
    <row r="53" spans="1:90" customFormat="1" ht="15" x14ac:dyDescent="0.25">
      <c r="A53" s="139">
        <v>46</v>
      </c>
      <c r="B53" s="64" t="s">
        <v>275</v>
      </c>
      <c r="C53" s="65" t="s">
        <v>333</v>
      </c>
      <c r="D53" s="54">
        <v>35096.155839218118</v>
      </c>
      <c r="E53" s="54">
        <v>4051.8615892982484</v>
      </c>
      <c r="F53" s="54">
        <v>6922.0383484417243</v>
      </c>
      <c r="G53" s="54">
        <v>25411.316802579015</v>
      </c>
      <c r="H53" s="54">
        <v>228928.88406058043</v>
      </c>
      <c r="I53" s="54">
        <v>47419.506972112889</v>
      </c>
      <c r="J53" s="54">
        <v>24773.459964596164</v>
      </c>
      <c r="K53" s="54">
        <v>15753.922869502103</v>
      </c>
      <c r="L53" s="54">
        <v>8871.5510770915644</v>
      </c>
      <c r="M53" s="54">
        <v>37806.64348905364</v>
      </c>
      <c r="N53" s="54">
        <v>12732.71134633829</v>
      </c>
      <c r="O53" s="54">
        <v>53100.756133741066</v>
      </c>
      <c r="P53" s="54">
        <v>24381.849639644552</v>
      </c>
      <c r="Q53" s="54">
        <v>66737.574988867898</v>
      </c>
      <c r="R53" s="54">
        <v>6508.7010589885849</v>
      </c>
      <c r="S53" s="54">
        <v>48293.166191493969</v>
      </c>
      <c r="T53" s="54">
        <v>9280.8693993618399</v>
      </c>
      <c r="U53" s="54">
        <v>5270.8930307861865</v>
      </c>
      <c r="V53" s="54">
        <v>37871.875304775444</v>
      </c>
      <c r="W53" s="54">
        <v>6839.8271166202558</v>
      </c>
      <c r="X53" s="54">
        <v>21650.58527705594</v>
      </c>
      <c r="Y53" s="54">
        <v>24748.589188399605</v>
      </c>
      <c r="Z53" s="54">
        <v>48559.038212552638</v>
      </c>
      <c r="AA53" s="54">
        <v>260730.87063793273</v>
      </c>
      <c r="AB53" s="54">
        <v>9281.3920123308926</v>
      </c>
      <c r="AC53" s="54">
        <v>50613.5163962324</v>
      </c>
      <c r="AD53" s="54">
        <v>212059.37023735326</v>
      </c>
      <c r="AE53" s="54">
        <v>205722.89071479527</v>
      </c>
      <c r="AF53" s="54">
        <v>1009817.4306783694</v>
      </c>
      <c r="AG53" s="54">
        <v>647674.97645045561</v>
      </c>
      <c r="AH53" s="54">
        <v>35550.473637074945</v>
      </c>
      <c r="AI53" s="54">
        <v>25076.209886426033</v>
      </c>
      <c r="AJ53" s="54">
        <v>3832.3551443996585</v>
      </c>
      <c r="AK53" s="54">
        <v>62812.718299774344</v>
      </c>
      <c r="AL53" s="54">
        <v>12793.1696328777</v>
      </c>
      <c r="AM53" s="54">
        <v>331885.74311948614</v>
      </c>
      <c r="AN53" s="54">
        <v>19790.532416939797</v>
      </c>
      <c r="AO53" s="54">
        <v>143476.28392660365</v>
      </c>
      <c r="AP53" s="54">
        <v>178104.13173997655</v>
      </c>
      <c r="AQ53" s="54">
        <v>108227.19667376475</v>
      </c>
      <c r="AR53" s="54">
        <v>346141.93209073646</v>
      </c>
      <c r="AS53" s="54">
        <v>57950.344363706106</v>
      </c>
      <c r="AT53" s="54">
        <v>199254.83038408891</v>
      </c>
      <c r="AU53" s="54">
        <v>176061.69815919982</v>
      </c>
      <c r="AV53" s="54">
        <v>3520.3363550120685</v>
      </c>
      <c r="AW53" s="54">
        <v>1023761.9766003879</v>
      </c>
      <c r="AX53" s="54">
        <v>59450.285651543716</v>
      </c>
      <c r="AY53" s="54">
        <v>24928.464169597046</v>
      </c>
      <c r="AZ53" s="54">
        <v>275036.73420110147</v>
      </c>
      <c r="BA53" s="54">
        <v>42134.188086769413</v>
      </c>
      <c r="BB53" s="54">
        <v>23858.296234641231</v>
      </c>
      <c r="BC53" s="54">
        <v>25862.910987620347</v>
      </c>
      <c r="BD53" s="54">
        <v>3043.2542894178705</v>
      </c>
      <c r="BE53" s="54">
        <v>74349.323873905407</v>
      </c>
      <c r="BF53" s="54">
        <v>999085.66699378751</v>
      </c>
      <c r="BG53" s="54">
        <v>58385.659260057197</v>
      </c>
      <c r="BH53" s="54">
        <v>30993.934106004373</v>
      </c>
      <c r="BI53" s="54">
        <v>12203.894187787979</v>
      </c>
      <c r="BJ53" s="54">
        <v>18259.152254349701</v>
      </c>
      <c r="BK53" s="54">
        <v>95832.746028182431</v>
      </c>
      <c r="BL53" s="54">
        <v>52010.151373621637</v>
      </c>
      <c r="BM53" s="54">
        <v>19459.000987810767</v>
      </c>
      <c r="BN53" s="54">
        <v>26772.279375526476</v>
      </c>
      <c r="BO53" s="54">
        <v>0</v>
      </c>
      <c r="BP53" s="54">
        <v>0</v>
      </c>
      <c r="BQ53" s="55">
        <f t="shared" si="0"/>
        <v>7766818.0995207494</v>
      </c>
      <c r="BR53" s="54">
        <v>1308401.9205396911</v>
      </c>
      <c r="BS53" s="54">
        <v>11742.02101024922</v>
      </c>
      <c r="BT53" s="54">
        <v>11625.779919970084</v>
      </c>
      <c r="BU53" s="140">
        <f t="shared" si="1"/>
        <v>1331769.7214699103</v>
      </c>
      <c r="BV53" s="54">
        <v>0</v>
      </c>
      <c r="BW53" s="54">
        <v>0</v>
      </c>
      <c r="BX53" s="54">
        <v>0</v>
      </c>
      <c r="BY53" s="141">
        <f t="shared" si="2"/>
        <v>0</v>
      </c>
      <c r="BZ53" s="141">
        <f t="shared" si="3"/>
        <v>0</v>
      </c>
      <c r="CA53" s="54">
        <v>0</v>
      </c>
      <c r="CB53" s="54"/>
      <c r="CC53" s="54"/>
      <c r="CD53" s="58">
        <v>632330.30369158438</v>
      </c>
      <c r="CE53" s="55">
        <f t="shared" si="4"/>
        <v>632330.30369158438</v>
      </c>
      <c r="CF53" s="142">
        <f t="shared" si="5"/>
        <v>1964100.0251614947</v>
      </c>
      <c r="CG53" s="143">
        <f t="shared" si="6"/>
        <v>9730918.1246822439</v>
      </c>
      <c r="CH53" s="143">
        <f>ponuda2013!BW53</f>
        <v>9730918.1246822421</v>
      </c>
      <c r="CI53" s="62">
        <f t="shared" si="7"/>
        <v>0</v>
      </c>
      <c r="CJ53" s="62"/>
      <c r="CL53" s="62"/>
    </row>
    <row r="54" spans="1:90" customFormat="1" ht="15" x14ac:dyDescent="0.25">
      <c r="A54" s="139">
        <v>47</v>
      </c>
      <c r="B54" s="64" t="s">
        <v>276</v>
      </c>
      <c r="C54" s="65" t="s">
        <v>334</v>
      </c>
      <c r="D54" s="54">
        <v>113718.66563879918</v>
      </c>
      <c r="E54" s="54">
        <v>2149.4002520269423</v>
      </c>
      <c r="F54" s="54">
        <v>1910.0507260824636</v>
      </c>
      <c r="G54" s="54">
        <v>373599.660252159</v>
      </c>
      <c r="H54" s="54">
        <v>184783.07635878495</v>
      </c>
      <c r="I54" s="54">
        <v>71613.155242053719</v>
      </c>
      <c r="J54" s="54">
        <v>25922.640783830651</v>
      </c>
      <c r="K54" s="54">
        <v>22921.833671319815</v>
      </c>
      <c r="L54" s="54">
        <v>73746.742012626797</v>
      </c>
      <c r="M54" s="54">
        <v>163.83970675022883</v>
      </c>
      <c r="N54" s="54">
        <v>59377.33204015209</v>
      </c>
      <c r="O54" s="54">
        <v>83222.238154778766</v>
      </c>
      <c r="P54" s="54">
        <v>43999.895878760406</v>
      </c>
      <c r="Q54" s="54">
        <v>82656.055769527098</v>
      </c>
      <c r="R54" s="54">
        <v>18423.933758734041</v>
      </c>
      <c r="S54" s="54">
        <v>940532.27450186608</v>
      </c>
      <c r="T54" s="54">
        <v>59294.704804961082</v>
      </c>
      <c r="U54" s="54">
        <v>43185.589277304862</v>
      </c>
      <c r="V54" s="54">
        <v>121102.4039742655</v>
      </c>
      <c r="W54" s="54">
        <v>22137.623635046431</v>
      </c>
      <c r="X54" s="54">
        <v>57531.567873533211</v>
      </c>
      <c r="Y54" s="54">
        <v>35854.374380934969</v>
      </c>
      <c r="Z54" s="54">
        <v>146819.69509419615</v>
      </c>
      <c r="AA54" s="54">
        <v>513632.34645493265</v>
      </c>
      <c r="AB54" s="54">
        <v>168554.57959749186</v>
      </c>
      <c r="AC54" s="54">
        <v>26637.224981106276</v>
      </c>
      <c r="AD54" s="54">
        <v>1010332.5849304076</v>
      </c>
      <c r="AE54" s="54">
        <v>7823.5572859971453</v>
      </c>
      <c r="AF54" s="54">
        <v>121586.44892401171</v>
      </c>
      <c r="AG54" s="54">
        <v>78348.54323289977</v>
      </c>
      <c r="AH54" s="54">
        <v>52675.998579399144</v>
      </c>
      <c r="AI54" s="54">
        <v>3014.9158066883783</v>
      </c>
      <c r="AJ54" s="54">
        <v>900.85711216971424</v>
      </c>
      <c r="AK54" s="54">
        <v>6727.4434688840092</v>
      </c>
      <c r="AL54" s="54">
        <v>2605.4928150651408</v>
      </c>
      <c r="AM54" s="54">
        <v>8210.9454515860853</v>
      </c>
      <c r="AN54" s="54">
        <v>5271.6849380175236</v>
      </c>
      <c r="AO54" s="54">
        <v>13473.860388805697</v>
      </c>
      <c r="AP54" s="54">
        <v>223307.89655776214</v>
      </c>
      <c r="AQ54" s="54">
        <v>129207.36881198756</v>
      </c>
      <c r="AR54" s="54">
        <v>1309.1583495282125</v>
      </c>
      <c r="AS54" s="54">
        <v>2476.2163129059008</v>
      </c>
      <c r="AT54" s="54">
        <v>2442.6003435910752</v>
      </c>
      <c r="AU54" s="54">
        <v>16155.236737250272</v>
      </c>
      <c r="AV54" s="54">
        <v>16146.574173603492</v>
      </c>
      <c r="AW54" s="54">
        <v>217834.60649945191</v>
      </c>
      <c r="AX54" s="54">
        <v>2221566.8897989453</v>
      </c>
      <c r="AY54" s="54">
        <v>39457.893873259782</v>
      </c>
      <c r="AZ54" s="54">
        <v>1897.1150319948522</v>
      </c>
      <c r="BA54" s="54">
        <v>5296.0973760779088</v>
      </c>
      <c r="BB54" s="54">
        <v>2044.8389458442357</v>
      </c>
      <c r="BC54" s="54">
        <v>316.330049866867</v>
      </c>
      <c r="BD54" s="54">
        <v>1088.4061401883635</v>
      </c>
      <c r="BE54" s="54">
        <v>11135.896083315749</v>
      </c>
      <c r="BF54" s="54">
        <v>16662.079920823762</v>
      </c>
      <c r="BG54" s="54">
        <v>150157.16659971044</v>
      </c>
      <c r="BH54" s="54">
        <v>22941.931000715125</v>
      </c>
      <c r="BI54" s="54">
        <v>1131.6469444526801</v>
      </c>
      <c r="BJ54" s="54">
        <v>46471.984616035683</v>
      </c>
      <c r="BK54" s="54">
        <v>5449.3290529468877</v>
      </c>
      <c r="BL54" s="54">
        <v>70046.675733121039</v>
      </c>
      <c r="BM54" s="54">
        <v>910.83171133245344</v>
      </c>
      <c r="BN54" s="54">
        <v>1465.4499865668354</v>
      </c>
      <c r="BO54" s="54">
        <v>0</v>
      </c>
      <c r="BP54" s="54">
        <v>0</v>
      </c>
      <c r="BQ54" s="55">
        <f t="shared" si="0"/>
        <v>7811383.4584072363</v>
      </c>
      <c r="BR54" s="54">
        <v>226191.97380513127</v>
      </c>
      <c r="BS54" s="54">
        <v>2575.7233158861659</v>
      </c>
      <c r="BT54" s="54">
        <v>285200.38332895131</v>
      </c>
      <c r="BU54" s="140">
        <f t="shared" si="1"/>
        <v>513968.08044996875</v>
      </c>
      <c r="BV54" s="54">
        <v>0</v>
      </c>
      <c r="BW54" s="54">
        <v>0</v>
      </c>
      <c r="BX54" s="54">
        <v>0</v>
      </c>
      <c r="BY54" s="141">
        <f t="shared" si="2"/>
        <v>0</v>
      </c>
      <c r="BZ54" s="141">
        <f t="shared" si="3"/>
        <v>0</v>
      </c>
      <c r="CA54" s="54">
        <v>0</v>
      </c>
      <c r="CB54" s="54"/>
      <c r="CC54" s="54"/>
      <c r="CD54" s="58">
        <v>1116253.3234712156</v>
      </c>
      <c r="CE54" s="55">
        <f t="shared" si="4"/>
        <v>1116253.3234712156</v>
      </c>
      <c r="CF54" s="142">
        <f t="shared" si="5"/>
        <v>1630221.4039211844</v>
      </c>
      <c r="CG54" s="143">
        <f t="shared" si="6"/>
        <v>9441604.8623284213</v>
      </c>
      <c r="CH54" s="143">
        <f>ponuda2013!BW54</f>
        <v>9441604.8623284195</v>
      </c>
      <c r="CI54" s="62">
        <f t="shared" si="7"/>
        <v>0</v>
      </c>
      <c r="CJ54" s="62"/>
      <c r="CL54" s="62"/>
    </row>
    <row r="55" spans="1:90" customFormat="1" ht="15" x14ac:dyDescent="0.25">
      <c r="A55" s="139">
        <v>48</v>
      </c>
      <c r="B55" s="64" t="s">
        <v>277</v>
      </c>
      <c r="C55" s="65" t="s">
        <v>335</v>
      </c>
      <c r="D55" s="54">
        <v>5201.9077166439301</v>
      </c>
      <c r="E55" s="54">
        <v>137.46540451519652</v>
      </c>
      <c r="F55" s="54">
        <v>146.56707852850818</v>
      </c>
      <c r="G55" s="54">
        <v>16075.878904083105</v>
      </c>
      <c r="H55" s="54">
        <v>37574.755120140617</v>
      </c>
      <c r="I55" s="54">
        <v>20389.736139947116</v>
      </c>
      <c r="J55" s="54">
        <v>6419.5805673194245</v>
      </c>
      <c r="K55" s="54">
        <v>1306.3630172162009</v>
      </c>
      <c r="L55" s="54">
        <v>13142.10105375206</v>
      </c>
      <c r="M55" s="54">
        <v>9.3368146330769672</v>
      </c>
      <c r="N55" s="54">
        <v>15160.192012928626</v>
      </c>
      <c r="O55" s="54">
        <v>38155.05859749813</v>
      </c>
      <c r="P55" s="54">
        <v>13354.107806115873</v>
      </c>
      <c r="Q55" s="54">
        <v>11033.335204844767</v>
      </c>
      <c r="R55" s="54">
        <v>4517.7888240434913</v>
      </c>
      <c r="S55" s="54">
        <v>8480.4142949430025</v>
      </c>
      <c r="T55" s="54">
        <v>15171.867041413185</v>
      </c>
      <c r="U55" s="54">
        <v>35423.4775092122</v>
      </c>
      <c r="V55" s="54">
        <v>16557.61612103297</v>
      </c>
      <c r="W55" s="54">
        <v>5201.5943017644131</v>
      </c>
      <c r="X55" s="54">
        <v>10173.51176158988</v>
      </c>
      <c r="Y55" s="54">
        <v>5603.9779330207393</v>
      </c>
      <c r="Z55" s="54">
        <v>8299.2123861129767</v>
      </c>
      <c r="AA55" s="54">
        <v>130116.92559106566</v>
      </c>
      <c r="AB55" s="54">
        <v>11944.275900534692</v>
      </c>
      <c r="AC55" s="54">
        <v>845.73625945626088</v>
      </c>
      <c r="AD55" s="54">
        <v>15836.797448127028</v>
      </c>
      <c r="AE55" s="54">
        <v>596.0581282413483</v>
      </c>
      <c r="AF55" s="54">
        <v>22506.415439579807</v>
      </c>
      <c r="AG55" s="54">
        <v>4358.3051278667072</v>
      </c>
      <c r="AH55" s="54">
        <v>16696.393444015408</v>
      </c>
      <c r="AI55" s="54">
        <v>1048.6167160801383</v>
      </c>
      <c r="AJ55" s="54">
        <v>3.4766920502147918</v>
      </c>
      <c r="AK55" s="54">
        <v>1629.6831705081565</v>
      </c>
      <c r="AL55" s="54">
        <v>103.09121531307525</v>
      </c>
      <c r="AM55" s="54">
        <v>252.33442612870462</v>
      </c>
      <c r="AN55" s="54">
        <v>0.19528400604515103</v>
      </c>
      <c r="AO55" s="54">
        <v>128.7589177418603</v>
      </c>
      <c r="AP55" s="54">
        <v>414.08021284486938</v>
      </c>
      <c r="AQ55" s="54">
        <v>709.30518106670661</v>
      </c>
      <c r="AR55" s="54">
        <v>40.201928247947897</v>
      </c>
      <c r="AS55" s="54">
        <v>276.07941279458049</v>
      </c>
      <c r="AT55" s="54">
        <v>17.726808110325457</v>
      </c>
      <c r="AU55" s="54">
        <v>814.66731216679477</v>
      </c>
      <c r="AV55" s="54">
        <v>125.62093296733649</v>
      </c>
      <c r="AW55" s="54">
        <v>7039.3356995926679</v>
      </c>
      <c r="AX55" s="54">
        <v>6252.4348211379402</v>
      </c>
      <c r="AY55" s="54">
        <v>65170.966271532438</v>
      </c>
      <c r="AZ55" s="54">
        <v>34629.501892783905</v>
      </c>
      <c r="BA55" s="54">
        <v>317.35439048467833</v>
      </c>
      <c r="BB55" s="54">
        <v>5489.8896420744895</v>
      </c>
      <c r="BC55" s="54">
        <v>5391.6729163087057</v>
      </c>
      <c r="BD55" s="54">
        <v>1.8625492111850257</v>
      </c>
      <c r="BE55" s="54">
        <v>1243.4766763094335</v>
      </c>
      <c r="BF55" s="54">
        <v>17399.80861284546</v>
      </c>
      <c r="BG55" s="54">
        <v>28443.706346663486</v>
      </c>
      <c r="BH55" s="54">
        <v>4843.8321079265934</v>
      </c>
      <c r="BI55" s="54">
        <v>90.155650235735081</v>
      </c>
      <c r="BJ55" s="54">
        <v>746.12846195379132</v>
      </c>
      <c r="BK55" s="54">
        <v>315.79473774963782</v>
      </c>
      <c r="BL55" s="54">
        <v>44192.575182328437</v>
      </c>
      <c r="BM55" s="54">
        <v>26.159401657381359</v>
      </c>
      <c r="BN55" s="54">
        <v>124.77130592233033</v>
      </c>
      <c r="BO55" s="54">
        <v>0</v>
      </c>
      <c r="BP55" s="54">
        <v>0</v>
      </c>
      <c r="BQ55" s="55">
        <f t="shared" si="0"/>
        <v>717720.01782693143</v>
      </c>
      <c r="BR55" s="54">
        <v>0</v>
      </c>
      <c r="BS55" s="54">
        <v>8265.9504801055045</v>
      </c>
      <c r="BT55" s="54">
        <v>388777.37387267349</v>
      </c>
      <c r="BU55" s="140">
        <f t="shared" si="1"/>
        <v>397043.32435277902</v>
      </c>
      <c r="BV55" s="54">
        <v>1740712.8979500374</v>
      </c>
      <c r="BW55" s="54">
        <v>0</v>
      </c>
      <c r="BX55" s="54">
        <v>0</v>
      </c>
      <c r="BY55" s="141">
        <f t="shared" si="2"/>
        <v>0</v>
      </c>
      <c r="BZ55" s="141">
        <f t="shared" si="3"/>
        <v>1740712.8979500374</v>
      </c>
      <c r="CA55" s="54">
        <v>0</v>
      </c>
      <c r="CB55" s="54"/>
      <c r="CC55" s="54"/>
      <c r="CD55" s="58">
        <v>397193.45301329694</v>
      </c>
      <c r="CE55" s="55">
        <f t="shared" si="4"/>
        <v>397193.45301329694</v>
      </c>
      <c r="CF55" s="142">
        <f t="shared" si="5"/>
        <v>2534949.6753161135</v>
      </c>
      <c r="CG55" s="143">
        <f t="shared" si="6"/>
        <v>3252669.6931430451</v>
      </c>
      <c r="CH55" s="143">
        <f>ponuda2013!BW55</f>
        <v>3252669.6931430446</v>
      </c>
      <c r="CI55" s="62">
        <f t="shared" si="7"/>
        <v>0</v>
      </c>
      <c r="CJ55" s="62"/>
      <c r="CL55" s="62"/>
    </row>
    <row r="56" spans="1:90" customFormat="1" ht="15" x14ac:dyDescent="0.25">
      <c r="A56" s="139">
        <v>49</v>
      </c>
      <c r="B56" s="64" t="s">
        <v>278</v>
      </c>
      <c r="C56" s="65" t="s">
        <v>336</v>
      </c>
      <c r="D56" s="54">
        <v>2595.996064189379</v>
      </c>
      <c r="E56" s="54">
        <v>3374.1606906498955</v>
      </c>
      <c r="F56" s="54">
        <v>5098.9222925320628</v>
      </c>
      <c r="G56" s="54">
        <v>12863.737291916483</v>
      </c>
      <c r="H56" s="54">
        <v>97405.107609427694</v>
      </c>
      <c r="I56" s="54">
        <v>10328.965799124793</v>
      </c>
      <c r="J56" s="54">
        <v>4299.1298772213549</v>
      </c>
      <c r="K56" s="54">
        <v>477.18845059058054</v>
      </c>
      <c r="L56" s="54">
        <v>10216.417301654426</v>
      </c>
      <c r="M56" s="54">
        <v>3.482297922730607</v>
      </c>
      <c r="N56" s="54">
        <v>5675.6777367223067</v>
      </c>
      <c r="O56" s="54">
        <v>151107.11693245621</v>
      </c>
      <c r="P56" s="54">
        <v>4873.0888562979862</v>
      </c>
      <c r="Q56" s="54">
        <v>10149.604720834399</v>
      </c>
      <c r="R56" s="54">
        <v>2392.694665046768</v>
      </c>
      <c r="S56" s="54">
        <v>20139.309014080693</v>
      </c>
      <c r="T56" s="54">
        <v>8598.3728281244075</v>
      </c>
      <c r="U56" s="54">
        <v>13416.372672353778</v>
      </c>
      <c r="V56" s="54">
        <v>17117.345493656358</v>
      </c>
      <c r="W56" s="54">
        <v>1963.9374527339085</v>
      </c>
      <c r="X56" s="54">
        <v>7120.7564691539101</v>
      </c>
      <c r="Y56" s="54">
        <v>4457.7383479023692</v>
      </c>
      <c r="Z56" s="54">
        <v>18391.675764408094</v>
      </c>
      <c r="AA56" s="54">
        <v>49119.424137491529</v>
      </c>
      <c r="AB56" s="54">
        <v>4426.3593462387935</v>
      </c>
      <c r="AC56" s="54">
        <v>14154.641761629427</v>
      </c>
      <c r="AD56" s="54">
        <v>36755.889994456586</v>
      </c>
      <c r="AE56" s="54">
        <v>151755.24416944713</v>
      </c>
      <c r="AF56" s="54">
        <v>492872.81493539509</v>
      </c>
      <c r="AG56" s="54">
        <v>1006111.1911677442</v>
      </c>
      <c r="AH56" s="54">
        <v>30335.834624840834</v>
      </c>
      <c r="AI56" s="54">
        <v>23.39756991236391</v>
      </c>
      <c r="AJ56" s="54">
        <v>5645.552273349912</v>
      </c>
      <c r="AK56" s="54">
        <v>25185.570931998733</v>
      </c>
      <c r="AL56" s="54">
        <v>7831.2919366133729</v>
      </c>
      <c r="AM56" s="54">
        <v>171340.64415247846</v>
      </c>
      <c r="AN56" s="54">
        <v>61326.082934604339</v>
      </c>
      <c r="AO56" s="54">
        <v>109616.86493845175</v>
      </c>
      <c r="AP56" s="54">
        <v>432989.0952095688</v>
      </c>
      <c r="AQ56" s="54">
        <v>126437.0140235085</v>
      </c>
      <c r="AR56" s="54">
        <v>218465.53400472325</v>
      </c>
      <c r="AS56" s="54">
        <v>62566.518110743404</v>
      </c>
      <c r="AT56" s="54">
        <v>5815.7356606700823</v>
      </c>
      <c r="AU56" s="54">
        <v>10137.361578385284</v>
      </c>
      <c r="AV56" s="54">
        <v>705.30908275294087</v>
      </c>
      <c r="AW56" s="54">
        <v>288024.32318391127</v>
      </c>
      <c r="AX56" s="54">
        <v>23903.632277634471</v>
      </c>
      <c r="AY56" s="54">
        <v>1063.8823203302716</v>
      </c>
      <c r="AZ56" s="54">
        <v>457656.05664306943</v>
      </c>
      <c r="BA56" s="54">
        <v>13160.957263814757</v>
      </c>
      <c r="BB56" s="54">
        <v>6792.7026284577005</v>
      </c>
      <c r="BC56" s="54">
        <v>2808.2456067796534</v>
      </c>
      <c r="BD56" s="54">
        <v>14864.130634860068</v>
      </c>
      <c r="BE56" s="54">
        <v>39730.057713044924</v>
      </c>
      <c r="BF56" s="54">
        <v>143722.12324049592</v>
      </c>
      <c r="BG56" s="54">
        <v>48571.319550343411</v>
      </c>
      <c r="BH56" s="54">
        <v>20355.062540355022</v>
      </c>
      <c r="BI56" s="54">
        <v>1893.4287437447988</v>
      </c>
      <c r="BJ56" s="54">
        <v>77932.605784227446</v>
      </c>
      <c r="BK56" s="54">
        <v>51039.816670849104</v>
      </c>
      <c r="BL56" s="54">
        <v>53693.184698931902</v>
      </c>
      <c r="BM56" s="54">
        <v>21355.655262441214</v>
      </c>
      <c r="BN56" s="54">
        <v>2735.5863094079014</v>
      </c>
      <c r="BO56" s="54">
        <v>4018.261831616725</v>
      </c>
      <c r="BP56" s="54">
        <v>0</v>
      </c>
      <c r="BQ56" s="55">
        <f t="shared" si="0"/>
        <v>4709005.2040783232</v>
      </c>
      <c r="BR56" s="54">
        <v>12027.838355733629</v>
      </c>
      <c r="BS56" s="54">
        <v>0.32996142081931157</v>
      </c>
      <c r="BT56" s="54">
        <v>0</v>
      </c>
      <c r="BU56" s="140">
        <f t="shared" si="1"/>
        <v>12028.168317154448</v>
      </c>
      <c r="BV56" s="54">
        <v>0</v>
      </c>
      <c r="BW56" s="54">
        <v>0</v>
      </c>
      <c r="BX56" s="54">
        <v>0</v>
      </c>
      <c r="BY56" s="141">
        <f t="shared" si="2"/>
        <v>0</v>
      </c>
      <c r="BZ56" s="141">
        <f t="shared" si="3"/>
        <v>0</v>
      </c>
      <c r="CA56" s="54">
        <v>0</v>
      </c>
      <c r="CB56" s="54"/>
      <c r="CC56" s="54"/>
      <c r="CD56" s="58">
        <v>1017450.9104336062</v>
      </c>
      <c r="CE56" s="55">
        <f t="shared" si="4"/>
        <v>1017450.9104336062</v>
      </c>
      <c r="CF56" s="142">
        <f t="shared" si="5"/>
        <v>1029479.0787507606</v>
      </c>
      <c r="CG56" s="143">
        <f t="shared" si="6"/>
        <v>5738484.2828290835</v>
      </c>
      <c r="CH56" s="143">
        <f>ponuda2013!BW56</f>
        <v>5738484.2828290807</v>
      </c>
      <c r="CI56" s="62">
        <f t="shared" si="7"/>
        <v>0</v>
      </c>
      <c r="CJ56" s="62"/>
      <c r="CL56" s="62"/>
    </row>
    <row r="57" spans="1:90" customFormat="1" ht="15" x14ac:dyDescent="0.25">
      <c r="A57" s="139">
        <v>50</v>
      </c>
      <c r="B57" s="64" t="s">
        <v>279</v>
      </c>
      <c r="C57" s="65" t="s">
        <v>337</v>
      </c>
      <c r="D57" s="54">
        <v>120959.90352256101</v>
      </c>
      <c r="E57" s="54">
        <v>206.60525543586385</v>
      </c>
      <c r="F57" s="54">
        <v>5072.5491164311079</v>
      </c>
      <c r="G57" s="54">
        <v>4693.0214871545604</v>
      </c>
      <c r="H57" s="54">
        <v>21406.842716230643</v>
      </c>
      <c r="I57" s="54">
        <v>3899.5084513100505</v>
      </c>
      <c r="J57" s="54">
        <v>1568.6023604524185</v>
      </c>
      <c r="K57" s="54">
        <v>5517.2982557798796</v>
      </c>
      <c r="L57" s="54">
        <v>3728.1614761862738</v>
      </c>
      <c r="M57" s="54">
        <v>1.2706483816132559</v>
      </c>
      <c r="N57" s="54">
        <v>2071.0914471373871</v>
      </c>
      <c r="O57" s="54">
        <v>2085.3244742581369</v>
      </c>
      <c r="P57" s="54">
        <v>1778.2543224475935</v>
      </c>
      <c r="Q57" s="54">
        <v>7754.6041690054226</v>
      </c>
      <c r="R57" s="54">
        <v>15922.921994756398</v>
      </c>
      <c r="S57" s="54">
        <v>7345.6002661335415</v>
      </c>
      <c r="T57" s="54">
        <v>3136.5496867439483</v>
      </c>
      <c r="U57" s="54">
        <v>8137.039849137248</v>
      </c>
      <c r="V57" s="54">
        <v>6246.6626464646679</v>
      </c>
      <c r="W57" s="54">
        <v>716.68549128154461</v>
      </c>
      <c r="X57" s="54">
        <v>2598.3302359682889</v>
      </c>
      <c r="Y57" s="54">
        <v>2279.7679474320457</v>
      </c>
      <c r="Z57" s="54">
        <v>18164.604882071664</v>
      </c>
      <c r="AA57" s="54">
        <v>17924.524404991793</v>
      </c>
      <c r="AB57" s="54">
        <v>1615.1122927246183</v>
      </c>
      <c r="AC57" s="54">
        <v>5047.7962345559918</v>
      </c>
      <c r="AD57" s="54">
        <v>38595.250669434041</v>
      </c>
      <c r="AE57" s="54">
        <v>28732.743747865468</v>
      </c>
      <c r="AF57" s="54">
        <v>260946.12826411097</v>
      </c>
      <c r="AG57" s="54">
        <v>351974.48690882605</v>
      </c>
      <c r="AH57" s="54">
        <v>9558.8210891257004</v>
      </c>
      <c r="AI57" s="54">
        <v>16070.902445519081</v>
      </c>
      <c r="AJ57" s="54">
        <v>1356.9046276466711</v>
      </c>
      <c r="AK57" s="54">
        <v>4513.8264706040591</v>
      </c>
      <c r="AL57" s="54">
        <v>149.87608984726336</v>
      </c>
      <c r="AM57" s="54">
        <v>35637.476792519272</v>
      </c>
      <c r="AN57" s="54">
        <v>62576.249627015815</v>
      </c>
      <c r="AO57" s="54">
        <v>1334.5120300189678</v>
      </c>
      <c r="AP57" s="54">
        <v>35696.12423670834</v>
      </c>
      <c r="AQ57" s="54">
        <v>21002.492969990104</v>
      </c>
      <c r="AR57" s="54">
        <v>36784.153225905691</v>
      </c>
      <c r="AS57" s="54">
        <v>4019.0785091328689</v>
      </c>
      <c r="AT57" s="54">
        <v>16696.095548618883</v>
      </c>
      <c r="AU57" s="54">
        <v>7023.1768806800801</v>
      </c>
      <c r="AV57" s="54">
        <v>460.57538613803172</v>
      </c>
      <c r="AW57" s="54">
        <v>97256.804546183295</v>
      </c>
      <c r="AX57" s="54">
        <v>39607.982222166778</v>
      </c>
      <c r="AY57" s="54">
        <v>15683.356296298372</v>
      </c>
      <c r="AZ57" s="54">
        <v>21704.636535788377</v>
      </c>
      <c r="BA57" s="54">
        <v>22129.746803784903</v>
      </c>
      <c r="BB57" s="54">
        <v>2565.232257137563</v>
      </c>
      <c r="BC57" s="54">
        <v>3924.3606378760296</v>
      </c>
      <c r="BD57" s="54">
        <v>268.21601111631298</v>
      </c>
      <c r="BE57" s="54">
        <v>5655.4463887459124</v>
      </c>
      <c r="BF57" s="54">
        <v>213958.58285578524</v>
      </c>
      <c r="BG57" s="54">
        <v>105989.47546664848</v>
      </c>
      <c r="BH57" s="54">
        <v>43378.411152355868</v>
      </c>
      <c r="BI57" s="54">
        <v>2916.5844170366772</v>
      </c>
      <c r="BJ57" s="54">
        <v>28344.842192782537</v>
      </c>
      <c r="BK57" s="54">
        <v>40513.004923712804</v>
      </c>
      <c r="BL57" s="54">
        <v>27788.053885881865</v>
      </c>
      <c r="BM57" s="54">
        <v>1766.7947284017889</v>
      </c>
      <c r="BN57" s="54">
        <v>2022.7575748885113</v>
      </c>
      <c r="BO57" s="54">
        <v>0</v>
      </c>
      <c r="BP57" s="54">
        <v>0</v>
      </c>
      <c r="BQ57" s="55">
        <f t="shared" si="0"/>
        <v>1878481.7980513319</v>
      </c>
      <c r="BR57" s="54">
        <v>108856.70761418113</v>
      </c>
      <c r="BS57" s="54">
        <v>3487.5414805147057</v>
      </c>
      <c r="BT57" s="54">
        <v>1358.0759297594711</v>
      </c>
      <c r="BU57" s="140">
        <f t="shared" si="1"/>
        <v>113702.32502445531</v>
      </c>
      <c r="BV57" s="54">
        <v>0</v>
      </c>
      <c r="BW57" s="54">
        <v>0</v>
      </c>
      <c r="BX57" s="54">
        <v>0</v>
      </c>
      <c r="BY57" s="141">
        <f t="shared" si="2"/>
        <v>0</v>
      </c>
      <c r="BZ57" s="141">
        <f t="shared" si="3"/>
        <v>0</v>
      </c>
      <c r="CA57" s="54">
        <v>2342.5673862623948</v>
      </c>
      <c r="CB57" s="54"/>
      <c r="CC57" s="54"/>
      <c r="CD57" s="58">
        <v>85876.697320781386</v>
      </c>
      <c r="CE57" s="55">
        <f t="shared" si="4"/>
        <v>88219.264707043782</v>
      </c>
      <c r="CF57" s="142">
        <f t="shared" si="5"/>
        <v>201921.58973149909</v>
      </c>
      <c r="CG57" s="143">
        <f t="shared" si="6"/>
        <v>2080403.387782831</v>
      </c>
      <c r="CH57" s="143">
        <f>ponuda2013!BW57</f>
        <v>2080403.3877828317</v>
      </c>
      <c r="CI57" s="62">
        <f t="shared" si="7"/>
        <v>0</v>
      </c>
      <c r="CJ57" s="62"/>
      <c r="CL57" s="62"/>
    </row>
    <row r="58" spans="1:90" customFormat="1" ht="15" x14ac:dyDescent="0.25">
      <c r="A58" s="139">
        <v>51</v>
      </c>
      <c r="B58" s="64" t="s">
        <v>280</v>
      </c>
      <c r="C58" s="65" t="s">
        <v>338</v>
      </c>
      <c r="D58" s="54">
        <v>12169.896671797083</v>
      </c>
      <c r="E58" s="54">
        <v>38749.894257677792</v>
      </c>
      <c r="F58" s="54">
        <v>5016.5833436930634</v>
      </c>
      <c r="G58" s="54">
        <v>11905.827939711793</v>
      </c>
      <c r="H58" s="54">
        <v>64259.684828479221</v>
      </c>
      <c r="I58" s="54">
        <v>10172.40449215361</v>
      </c>
      <c r="J58" s="54">
        <v>10998.937597256065</v>
      </c>
      <c r="K58" s="54">
        <v>4777.501243969291</v>
      </c>
      <c r="L58" s="54">
        <v>9463.4141356349464</v>
      </c>
      <c r="M58" s="54">
        <v>3.2247666376380417</v>
      </c>
      <c r="N58" s="54">
        <v>15873.471551192542</v>
      </c>
      <c r="O58" s="54">
        <v>10491.374324757444</v>
      </c>
      <c r="P58" s="54">
        <v>4513.6999536214325</v>
      </c>
      <c r="Q58" s="54">
        <v>28218.397908267118</v>
      </c>
      <c r="R58" s="54">
        <v>2217.3136558691285</v>
      </c>
      <c r="S58" s="54">
        <v>18625.51334496621</v>
      </c>
      <c r="T58" s="54">
        <v>43458.826495195004</v>
      </c>
      <c r="U58" s="54">
        <v>12443.956502971125</v>
      </c>
      <c r="V58" s="54">
        <v>41184.900691447488</v>
      </c>
      <c r="W58" s="54">
        <v>3284.5184815500429</v>
      </c>
      <c r="X58" s="54">
        <v>6594.5634407455518</v>
      </c>
      <c r="Y58" s="54">
        <v>7297.0929389580551</v>
      </c>
      <c r="Z58" s="54">
        <v>17027.365642574885</v>
      </c>
      <c r="AA58" s="54">
        <v>45498.63814193922</v>
      </c>
      <c r="AB58" s="54">
        <v>4098.9048118049059</v>
      </c>
      <c r="AC58" s="54">
        <v>56548.911571997494</v>
      </c>
      <c r="AD58" s="54">
        <v>195420.20908877885</v>
      </c>
      <c r="AE58" s="54">
        <v>164080.01121472518</v>
      </c>
      <c r="AF58" s="54">
        <v>505981.4804546556</v>
      </c>
      <c r="AG58" s="54">
        <v>472691.08460405422</v>
      </c>
      <c r="AH58" s="54">
        <v>468129.98936785862</v>
      </c>
      <c r="AI58" s="54">
        <v>1142.5127525921987</v>
      </c>
      <c r="AJ58" s="54">
        <v>132569.81398400897</v>
      </c>
      <c r="AK58" s="54">
        <v>117229.6382338413</v>
      </c>
      <c r="AL58" s="54">
        <v>24659.514961590288</v>
      </c>
      <c r="AM58" s="54">
        <v>177999.5848417925</v>
      </c>
      <c r="AN58" s="54">
        <v>33593.517103353537</v>
      </c>
      <c r="AO58" s="54">
        <v>180045.34071586269</v>
      </c>
      <c r="AP58" s="54">
        <v>85962.31812957229</v>
      </c>
      <c r="AQ58" s="54">
        <v>212427.60421274343</v>
      </c>
      <c r="AR58" s="54">
        <v>146588.62344481598</v>
      </c>
      <c r="AS58" s="54">
        <v>69926.05530105994</v>
      </c>
      <c r="AT58" s="54">
        <v>45162.783330881415</v>
      </c>
      <c r="AU58" s="54">
        <v>37925.618657592953</v>
      </c>
      <c r="AV58" s="54">
        <v>565.79371412485511</v>
      </c>
      <c r="AW58" s="54">
        <v>304998.70815991698</v>
      </c>
      <c r="AX58" s="54">
        <v>70111.105057417109</v>
      </c>
      <c r="AY58" s="54">
        <v>18937.443374194751</v>
      </c>
      <c r="AZ58" s="54">
        <v>151046.50963551088</v>
      </c>
      <c r="BA58" s="54">
        <v>20534.985977686592</v>
      </c>
      <c r="BB58" s="54">
        <v>578810.23594419402</v>
      </c>
      <c r="BC58" s="54">
        <v>18076.996303760428</v>
      </c>
      <c r="BD58" s="54">
        <v>34430.372210175934</v>
      </c>
      <c r="BE58" s="54">
        <v>68077.715187327689</v>
      </c>
      <c r="BF58" s="54">
        <v>359517.70296632429</v>
      </c>
      <c r="BG58" s="54">
        <v>24362.415159126707</v>
      </c>
      <c r="BH58" s="54">
        <v>71120.586390866112</v>
      </c>
      <c r="BI58" s="54">
        <v>8313.0422770809309</v>
      </c>
      <c r="BJ58" s="54">
        <v>99529.785119007502</v>
      </c>
      <c r="BK58" s="54">
        <v>102633.69532307726</v>
      </c>
      <c r="BL58" s="54">
        <v>58101.864111946619</v>
      </c>
      <c r="BM58" s="54">
        <v>3056.1668715029155</v>
      </c>
      <c r="BN58" s="54">
        <v>4747.2756037441632</v>
      </c>
      <c r="BO58" s="54">
        <v>0</v>
      </c>
      <c r="BP58" s="54">
        <v>0</v>
      </c>
      <c r="BQ58" s="55">
        <f t="shared" si="0"/>
        <v>5553402.9185216334</v>
      </c>
      <c r="BR58" s="54">
        <v>530589.9399778808</v>
      </c>
      <c r="BS58" s="54">
        <v>0</v>
      </c>
      <c r="BT58" s="54">
        <v>0</v>
      </c>
      <c r="BU58" s="140">
        <f t="shared" si="1"/>
        <v>530589.9399778808</v>
      </c>
      <c r="BV58" s="54">
        <v>0</v>
      </c>
      <c r="BW58" s="54">
        <v>0</v>
      </c>
      <c r="BX58" s="54">
        <v>0</v>
      </c>
      <c r="BY58" s="141">
        <f t="shared" si="2"/>
        <v>0</v>
      </c>
      <c r="BZ58" s="141">
        <f t="shared" si="3"/>
        <v>0</v>
      </c>
      <c r="CA58" s="54">
        <v>0</v>
      </c>
      <c r="CB58" s="54"/>
      <c r="CC58" s="54"/>
      <c r="CD58" s="58">
        <v>264903.47928480076</v>
      </c>
      <c r="CE58" s="55">
        <f t="shared" si="4"/>
        <v>264903.47928480076</v>
      </c>
      <c r="CF58" s="142">
        <f t="shared" si="5"/>
        <v>795493.41926268162</v>
      </c>
      <c r="CG58" s="143">
        <f t="shared" si="6"/>
        <v>6348896.3377843145</v>
      </c>
      <c r="CH58" s="143">
        <f>ponuda2013!BW58</f>
        <v>6348896.3377843145</v>
      </c>
      <c r="CI58" s="62">
        <f t="shared" si="7"/>
        <v>0</v>
      </c>
      <c r="CJ58" s="62"/>
      <c r="CL58" s="62"/>
    </row>
    <row r="59" spans="1:90" customFormat="1" ht="15" x14ac:dyDescent="0.25">
      <c r="A59" s="139">
        <v>52</v>
      </c>
      <c r="B59" s="64" t="s">
        <v>281</v>
      </c>
      <c r="C59" s="65" t="s">
        <v>339</v>
      </c>
      <c r="D59" s="54">
        <v>845.80665903671263</v>
      </c>
      <c r="E59" s="54">
        <v>122.19283971730106</v>
      </c>
      <c r="F59" s="54">
        <v>6893.3347465965599</v>
      </c>
      <c r="G59" s="54">
        <v>1923.5043851484349</v>
      </c>
      <c r="H59" s="54">
        <v>8300.9776095764701</v>
      </c>
      <c r="I59" s="54">
        <v>1545.9120121286742</v>
      </c>
      <c r="J59" s="54">
        <v>643.07425115510193</v>
      </c>
      <c r="K59" s="54">
        <v>71.403350916914775</v>
      </c>
      <c r="L59" s="54">
        <v>1529.0323516628237</v>
      </c>
      <c r="M59" s="54">
        <v>0.52100911271222361</v>
      </c>
      <c r="N59" s="54">
        <v>849.32716515940649</v>
      </c>
      <c r="O59" s="54">
        <v>855.1841227741993</v>
      </c>
      <c r="P59" s="54">
        <v>729.28523153291542</v>
      </c>
      <c r="Q59" s="54">
        <v>740.43751972514895</v>
      </c>
      <c r="R59" s="54">
        <v>358.26476700385803</v>
      </c>
      <c r="S59" s="54">
        <v>3008.772938432031</v>
      </c>
      <c r="T59" s="54">
        <v>1285.1420656348662</v>
      </c>
      <c r="U59" s="54">
        <v>2010.8391037892004</v>
      </c>
      <c r="V59" s="54">
        <v>2562.1299501359681</v>
      </c>
      <c r="W59" s="54">
        <v>293.93546415679981</v>
      </c>
      <c r="X59" s="54">
        <v>1065.4707131631046</v>
      </c>
      <c r="Y59" s="54">
        <v>310.65414548568697</v>
      </c>
      <c r="Z59" s="54">
        <v>2750.9699715211214</v>
      </c>
      <c r="AA59" s="54">
        <v>7351.130076633418</v>
      </c>
      <c r="AB59" s="54">
        <v>662.24039423096497</v>
      </c>
      <c r="AC59" s="54">
        <v>9851.7447503242165</v>
      </c>
      <c r="AD59" s="54">
        <v>23200.700564734765</v>
      </c>
      <c r="AE59" s="54">
        <v>11012.156362519916</v>
      </c>
      <c r="AF59" s="54">
        <v>155747.06771006683</v>
      </c>
      <c r="AG59" s="54">
        <v>133773.61624331746</v>
      </c>
      <c r="AH59" s="54">
        <v>3685.8271031579839</v>
      </c>
      <c r="AI59" s="54">
        <v>8756.1451364796303</v>
      </c>
      <c r="AJ59" s="54">
        <v>271.76350897258061</v>
      </c>
      <c r="AK59" s="54">
        <v>40617.184674586249</v>
      </c>
      <c r="AL59" s="54">
        <v>2779.1453674918412</v>
      </c>
      <c r="AM59" s="54">
        <v>50057.719296750118</v>
      </c>
      <c r="AN59" s="54">
        <v>11533.385073036447</v>
      </c>
      <c r="AO59" s="54">
        <v>73019.044347101473</v>
      </c>
      <c r="AP59" s="54">
        <v>17963.715086691172</v>
      </c>
      <c r="AQ59" s="54">
        <v>18419.937485421877</v>
      </c>
      <c r="AR59" s="54">
        <v>11589.973720516235</v>
      </c>
      <c r="AS59" s="54">
        <v>4547.6529470550113</v>
      </c>
      <c r="AT59" s="54">
        <v>5954.2343800808767</v>
      </c>
      <c r="AU59" s="54">
        <v>3133.9823335566775</v>
      </c>
      <c r="AV59" s="54">
        <v>18.208124255301556</v>
      </c>
      <c r="AW59" s="54">
        <v>21705.239099454262</v>
      </c>
      <c r="AX59" s="54">
        <v>22325.312518091145</v>
      </c>
      <c r="AY59" s="54">
        <v>75.374378402900547</v>
      </c>
      <c r="AZ59" s="54">
        <v>94269.469042105367</v>
      </c>
      <c r="BA59" s="54">
        <v>8077.9358574326161</v>
      </c>
      <c r="BB59" s="54">
        <v>1028.6853146272863</v>
      </c>
      <c r="BC59" s="54">
        <v>3435.5155635096539</v>
      </c>
      <c r="BD59" s="54">
        <v>505.18696540255002</v>
      </c>
      <c r="BE59" s="54">
        <v>2390.9373166920718</v>
      </c>
      <c r="BF59" s="54">
        <v>117.1111929980565</v>
      </c>
      <c r="BG59" s="54">
        <v>58970.960116719085</v>
      </c>
      <c r="BH59" s="54">
        <v>20.127288338355211</v>
      </c>
      <c r="BI59" s="54">
        <v>672.46687386516351</v>
      </c>
      <c r="BJ59" s="54">
        <v>3329.0195262518446</v>
      </c>
      <c r="BK59" s="54">
        <v>20531.4734184474</v>
      </c>
      <c r="BL59" s="54">
        <v>43473.743550498897</v>
      </c>
      <c r="BM59" s="54">
        <v>641.70755494082948</v>
      </c>
      <c r="BN59" s="54">
        <v>750.9478779132636</v>
      </c>
      <c r="BO59" s="54">
        <v>0</v>
      </c>
      <c r="BP59" s="54">
        <v>0</v>
      </c>
      <c r="BQ59" s="55">
        <f t="shared" si="0"/>
        <v>914963.96051623777</v>
      </c>
      <c r="BR59" s="54">
        <v>73014.791975102373</v>
      </c>
      <c r="BS59" s="54">
        <v>0</v>
      </c>
      <c r="BT59" s="54">
        <v>146095.80304313035</v>
      </c>
      <c r="BU59" s="140">
        <f t="shared" si="1"/>
        <v>219110.59501823271</v>
      </c>
      <c r="BV59" s="54">
        <v>0</v>
      </c>
      <c r="BW59" s="54">
        <v>0</v>
      </c>
      <c r="BX59" s="54">
        <v>0</v>
      </c>
      <c r="BY59" s="141">
        <f t="shared" si="2"/>
        <v>0</v>
      </c>
      <c r="BZ59" s="141">
        <f t="shared" si="3"/>
        <v>0</v>
      </c>
      <c r="CA59" s="54">
        <v>0</v>
      </c>
      <c r="CB59" s="54"/>
      <c r="CC59" s="54"/>
      <c r="CD59" s="58">
        <v>6687.7359418258429</v>
      </c>
      <c r="CE59" s="55">
        <f t="shared" si="4"/>
        <v>6687.7359418258429</v>
      </c>
      <c r="CF59" s="142">
        <f t="shared" si="5"/>
        <v>225798.33096005855</v>
      </c>
      <c r="CG59" s="143">
        <f t="shared" si="6"/>
        <v>1140762.2914762963</v>
      </c>
      <c r="CH59" s="143">
        <f>ponuda2013!BW59</f>
        <v>1140762.291476296</v>
      </c>
      <c r="CI59" s="62">
        <f t="shared" si="7"/>
        <v>0</v>
      </c>
      <c r="CJ59" s="62"/>
      <c r="CL59" s="62"/>
    </row>
    <row r="60" spans="1:90" customFormat="1" ht="15" x14ac:dyDescent="0.25">
      <c r="A60" s="139">
        <v>53</v>
      </c>
      <c r="B60" s="64" t="s">
        <v>282</v>
      </c>
      <c r="C60" s="65" t="s">
        <v>340</v>
      </c>
      <c r="D60" s="54">
        <v>14.70279068208869</v>
      </c>
      <c r="E60" s="54">
        <v>62.711148656649762</v>
      </c>
      <c r="F60" s="54">
        <v>31.687207225223766</v>
      </c>
      <c r="G60" s="54">
        <v>2030.1639459954588</v>
      </c>
      <c r="H60" s="54">
        <v>16945.705868473335</v>
      </c>
      <c r="I60" s="54">
        <v>2463.9129009672165</v>
      </c>
      <c r="J60" s="54">
        <v>2069.5648758349171</v>
      </c>
      <c r="K60" s="54">
        <v>901.74958175375116</v>
      </c>
      <c r="L60" s="54">
        <v>891.58588911973345</v>
      </c>
      <c r="M60" s="54">
        <v>28.062508887748002</v>
      </c>
      <c r="N60" s="54">
        <v>3244.0234562650048</v>
      </c>
      <c r="O60" s="54">
        <v>9570.3680350902123</v>
      </c>
      <c r="P60" s="54">
        <v>3066.3264546243818</v>
      </c>
      <c r="Q60" s="54">
        <v>4937.7712137293047</v>
      </c>
      <c r="R60" s="54">
        <v>1129.7151288710045</v>
      </c>
      <c r="S60" s="54">
        <v>4764.2457007434195</v>
      </c>
      <c r="T60" s="54">
        <v>928.19319262318459</v>
      </c>
      <c r="U60" s="54">
        <v>3058.942485460268</v>
      </c>
      <c r="V60" s="54">
        <v>4968.5707113231147</v>
      </c>
      <c r="W60" s="54">
        <v>353.09459259675555</v>
      </c>
      <c r="X60" s="54">
        <v>2024.0190225009933</v>
      </c>
      <c r="Y60" s="54">
        <v>2332.962233332194</v>
      </c>
      <c r="Z60" s="54">
        <v>6582.7352854046685</v>
      </c>
      <c r="AA60" s="54">
        <v>3790.6460554557484</v>
      </c>
      <c r="AB60" s="54">
        <v>4537.6484160021373</v>
      </c>
      <c r="AC60" s="54">
        <v>645.06785883830639</v>
      </c>
      <c r="AD60" s="54">
        <v>1078.0551363467009</v>
      </c>
      <c r="AE60" s="54">
        <v>742.35053983165619</v>
      </c>
      <c r="AF60" s="54">
        <v>49730.674691066793</v>
      </c>
      <c r="AG60" s="54">
        <v>1163.4733134150015</v>
      </c>
      <c r="AH60" s="54">
        <v>7852.4143957929728</v>
      </c>
      <c r="AI60" s="54">
        <v>2025.7505236528511</v>
      </c>
      <c r="AJ60" s="54">
        <v>1234.2205279164457</v>
      </c>
      <c r="AK60" s="54">
        <v>588.83498227766472</v>
      </c>
      <c r="AL60" s="54">
        <v>21.540132353487788</v>
      </c>
      <c r="AM60" s="54">
        <v>64143.263493669969</v>
      </c>
      <c r="AN60" s="54">
        <v>3792.4522838362454</v>
      </c>
      <c r="AO60" s="54">
        <v>488.05804788740932</v>
      </c>
      <c r="AP60" s="54">
        <v>1008.5777723702219</v>
      </c>
      <c r="AQ60" s="54">
        <v>11458.337246889418</v>
      </c>
      <c r="AR60" s="54">
        <v>3153.3797617540208</v>
      </c>
      <c r="AS60" s="54">
        <v>2428.1724603720322</v>
      </c>
      <c r="AT60" s="54">
        <v>173.43036978815761</v>
      </c>
      <c r="AU60" s="54">
        <v>1386.3857505920819</v>
      </c>
      <c r="AV60" s="54">
        <v>0</v>
      </c>
      <c r="AW60" s="54">
        <v>3124.7489763431458</v>
      </c>
      <c r="AX60" s="54">
        <v>9654.3411728817064</v>
      </c>
      <c r="AY60" s="54">
        <v>3257.1309378797623</v>
      </c>
      <c r="AZ60" s="54">
        <v>8043.2642802726923</v>
      </c>
      <c r="BA60" s="54">
        <v>97.777348441531316</v>
      </c>
      <c r="BB60" s="54">
        <v>4321.9466345012888</v>
      </c>
      <c r="BC60" s="54">
        <v>425.97738733322109</v>
      </c>
      <c r="BD60" s="54">
        <v>1204925.1299316762</v>
      </c>
      <c r="BE60" s="54">
        <v>560.9234595438885</v>
      </c>
      <c r="BF60" s="54">
        <v>35807.560629653613</v>
      </c>
      <c r="BG60" s="54">
        <v>7582.7089311854634</v>
      </c>
      <c r="BH60" s="54">
        <v>450.37975063492695</v>
      </c>
      <c r="BI60" s="54">
        <v>63.398054155534282</v>
      </c>
      <c r="BJ60" s="54">
        <v>1019.9289527973301</v>
      </c>
      <c r="BK60" s="54">
        <v>5893.706253627317</v>
      </c>
      <c r="BL60" s="54">
        <v>27409.475722483327</v>
      </c>
      <c r="BM60" s="54">
        <v>47.549691705777235</v>
      </c>
      <c r="BN60" s="54">
        <v>198.66176504595052</v>
      </c>
      <c r="BO60" s="54">
        <v>0</v>
      </c>
      <c r="BP60" s="54">
        <v>0</v>
      </c>
      <c r="BQ60" s="55">
        <f t="shared" si="0"/>
        <v>1546728.1578704326</v>
      </c>
      <c r="BR60" s="54">
        <v>749228.89758338418</v>
      </c>
      <c r="BS60" s="54">
        <v>0</v>
      </c>
      <c r="BT60" s="54">
        <v>0</v>
      </c>
      <c r="BU60" s="140">
        <f t="shared" si="1"/>
        <v>749228.89758338418</v>
      </c>
      <c r="BV60" s="54">
        <v>0</v>
      </c>
      <c r="BW60" s="54">
        <v>0</v>
      </c>
      <c r="BX60" s="54">
        <v>0</v>
      </c>
      <c r="BY60" s="141">
        <f t="shared" si="2"/>
        <v>0</v>
      </c>
      <c r="BZ60" s="141">
        <f t="shared" si="3"/>
        <v>0</v>
      </c>
      <c r="CA60" s="54">
        <v>0</v>
      </c>
      <c r="CB60" s="54"/>
      <c r="CC60" s="54"/>
      <c r="CD60" s="58">
        <v>1134659.4556809089</v>
      </c>
      <c r="CE60" s="55">
        <f t="shared" si="4"/>
        <v>1134659.4556809089</v>
      </c>
      <c r="CF60" s="142">
        <f t="shared" si="5"/>
        <v>1883888.3532642932</v>
      </c>
      <c r="CG60" s="143">
        <f t="shared" si="6"/>
        <v>3430616.511134726</v>
      </c>
      <c r="CH60" s="143">
        <f>ponuda2013!BW60</f>
        <v>3430616.5111347209</v>
      </c>
      <c r="CI60" s="62">
        <f t="shared" si="7"/>
        <v>-5.1222741603851318E-9</v>
      </c>
      <c r="CJ60" s="62"/>
      <c r="CL60" s="62"/>
    </row>
    <row r="61" spans="1:90" customFormat="1" ht="15" x14ac:dyDescent="0.25">
      <c r="A61" s="139">
        <v>54</v>
      </c>
      <c r="B61" s="64" t="s">
        <v>283</v>
      </c>
      <c r="C61" s="65" t="s">
        <v>341</v>
      </c>
      <c r="D61" s="54">
        <v>37257.738236779383</v>
      </c>
      <c r="E61" s="54">
        <v>15794.296331094883</v>
      </c>
      <c r="F61" s="54">
        <v>3372.980725201629</v>
      </c>
      <c r="G61" s="54">
        <v>9630.218146341389</v>
      </c>
      <c r="H61" s="54">
        <v>16588.829487787731</v>
      </c>
      <c r="I61" s="54">
        <v>3088.7449667830642</v>
      </c>
      <c r="J61" s="54">
        <v>5085.6748918736748</v>
      </c>
      <c r="K61" s="54">
        <v>3714.9034095547358</v>
      </c>
      <c r="L61" s="54">
        <v>3055.0302751009372</v>
      </c>
      <c r="M61" s="54">
        <v>1.0411252069412174</v>
      </c>
      <c r="N61" s="54">
        <v>3796.1049514781216</v>
      </c>
      <c r="O61" s="54">
        <v>7452.6523316688408</v>
      </c>
      <c r="P61" s="54">
        <v>3894.8408943512823</v>
      </c>
      <c r="Q61" s="54">
        <v>11682.375744784234</v>
      </c>
      <c r="R61" s="54">
        <v>2543.5442687088498</v>
      </c>
      <c r="S61" s="54">
        <v>6015.945606014925</v>
      </c>
      <c r="T61" s="54">
        <v>2569.1475594630829</v>
      </c>
      <c r="U61" s="54">
        <v>6064.9670854043598</v>
      </c>
      <c r="V61" s="54">
        <v>5118.9926590151063</v>
      </c>
      <c r="W61" s="54">
        <v>1277.9562759744222</v>
      </c>
      <c r="X61" s="54">
        <v>2129.0354043982729</v>
      </c>
      <c r="Y61" s="54">
        <v>2476.8086253562537</v>
      </c>
      <c r="Z61" s="54">
        <v>5497.7978686595306</v>
      </c>
      <c r="AA61" s="54">
        <v>14688.046680367313</v>
      </c>
      <c r="AB61" s="54">
        <v>1323.3564202739847</v>
      </c>
      <c r="AC61" s="54">
        <v>46405.520295544695</v>
      </c>
      <c r="AD61" s="54">
        <v>74190.537430333265</v>
      </c>
      <c r="AE61" s="54">
        <v>42413.763762362563</v>
      </c>
      <c r="AF61" s="54">
        <v>168147.79561979839</v>
      </c>
      <c r="AG61" s="54">
        <v>422131.03090129024</v>
      </c>
      <c r="AH61" s="54">
        <v>37714.382857746263</v>
      </c>
      <c r="AI61" s="54">
        <v>1349.0612538073724</v>
      </c>
      <c r="AJ61" s="54">
        <v>491.70934365381066</v>
      </c>
      <c r="AK61" s="54">
        <v>92024.462115575428</v>
      </c>
      <c r="AL61" s="54">
        <v>914.18296071125656</v>
      </c>
      <c r="AM61" s="54">
        <v>122812.74219914703</v>
      </c>
      <c r="AN61" s="54">
        <v>4944.4913954513404</v>
      </c>
      <c r="AO61" s="54">
        <v>30532.221239138857</v>
      </c>
      <c r="AP61" s="54">
        <v>70146.320949588815</v>
      </c>
      <c r="AQ61" s="54">
        <v>62992.110420586643</v>
      </c>
      <c r="AR61" s="54">
        <v>208317.27360309422</v>
      </c>
      <c r="AS61" s="54">
        <v>48387.780589080772</v>
      </c>
      <c r="AT61" s="54">
        <v>35170.102634300449</v>
      </c>
      <c r="AU61" s="54">
        <v>19997.895968372279</v>
      </c>
      <c r="AV61" s="54">
        <v>7608.6831469965109</v>
      </c>
      <c r="AW61" s="54">
        <v>76117.871409406333</v>
      </c>
      <c r="AX61" s="54">
        <v>60054.220561941758</v>
      </c>
      <c r="AY61" s="54">
        <v>19034.140842833691</v>
      </c>
      <c r="AZ61" s="54">
        <v>110447.42247704191</v>
      </c>
      <c r="BA61" s="54">
        <v>27017.67453015018</v>
      </c>
      <c r="BB61" s="54">
        <v>4787.4388353768718</v>
      </c>
      <c r="BC61" s="54">
        <v>6877.2959709922861</v>
      </c>
      <c r="BD61" s="54">
        <v>16479.665771766136</v>
      </c>
      <c r="BE61" s="54">
        <v>57539.000754808498</v>
      </c>
      <c r="BF61" s="54">
        <v>290871.81282527139</v>
      </c>
      <c r="BG61" s="54">
        <v>27218.791292776426</v>
      </c>
      <c r="BH61" s="54">
        <v>24342.433210321989</v>
      </c>
      <c r="BI61" s="54">
        <v>5168.1453002076678</v>
      </c>
      <c r="BJ61" s="54">
        <v>41926.193446669851</v>
      </c>
      <c r="BK61" s="54">
        <v>80172.954673567918</v>
      </c>
      <c r="BL61" s="54">
        <v>27480.473674267025</v>
      </c>
      <c r="BM61" s="54">
        <v>800.55669056554609</v>
      </c>
      <c r="BN61" s="54">
        <v>8275.5393822493897</v>
      </c>
      <c r="BO61" s="54">
        <v>0</v>
      </c>
      <c r="BP61" s="54">
        <v>0</v>
      </c>
      <c r="BQ61" s="55">
        <f t="shared" si="0"/>
        <v>2555424.7303084387</v>
      </c>
      <c r="BR61" s="54">
        <v>326569.55894470983</v>
      </c>
      <c r="BS61" s="54">
        <v>73.308262983222022</v>
      </c>
      <c r="BT61" s="54">
        <v>70350.253093910302</v>
      </c>
      <c r="BU61" s="140">
        <f t="shared" si="1"/>
        <v>396993.12030160334</v>
      </c>
      <c r="BV61" s="54">
        <v>0</v>
      </c>
      <c r="BW61" s="54">
        <v>0</v>
      </c>
      <c r="BX61" s="54">
        <v>0</v>
      </c>
      <c r="BY61" s="141">
        <f t="shared" si="2"/>
        <v>0</v>
      </c>
      <c r="BZ61" s="141">
        <f t="shared" si="3"/>
        <v>0</v>
      </c>
      <c r="CA61" s="54">
        <v>0</v>
      </c>
      <c r="CB61" s="54"/>
      <c r="CC61" s="54"/>
      <c r="CD61" s="58">
        <v>89414.695400008291</v>
      </c>
      <c r="CE61" s="55">
        <f t="shared" si="4"/>
        <v>89414.695400008291</v>
      </c>
      <c r="CF61" s="142">
        <f t="shared" si="5"/>
        <v>486407.81570161163</v>
      </c>
      <c r="CG61" s="143">
        <f t="shared" si="6"/>
        <v>3041832.5460100505</v>
      </c>
      <c r="CH61" s="143">
        <f>ponuda2013!BW61</f>
        <v>3041832.5460100491</v>
      </c>
      <c r="CI61" s="62">
        <f t="shared" si="7"/>
        <v>0</v>
      </c>
      <c r="CJ61" s="62"/>
      <c r="CL61" s="62"/>
    </row>
    <row r="62" spans="1:90" customFormat="1" ht="15" x14ac:dyDescent="0.25">
      <c r="A62" s="139">
        <v>55</v>
      </c>
      <c r="B62" s="64" t="s">
        <v>284</v>
      </c>
      <c r="C62" s="65" t="s">
        <v>342</v>
      </c>
      <c r="D62" s="54">
        <v>63002.134285934379</v>
      </c>
      <c r="E62" s="54">
        <v>736.44259292348102</v>
      </c>
      <c r="F62" s="54">
        <v>1665.5408870848537</v>
      </c>
      <c r="G62" s="54">
        <v>2054.8304931824418</v>
      </c>
      <c r="H62" s="54">
        <v>4834.7743030445954</v>
      </c>
      <c r="I62" s="54">
        <v>1845.0011927457015</v>
      </c>
      <c r="J62" s="54">
        <v>720.86044193246494</v>
      </c>
      <c r="K62" s="54">
        <v>480.1313811835667</v>
      </c>
      <c r="L62" s="54">
        <v>1059.8829969686506</v>
      </c>
      <c r="M62" s="54">
        <v>2318.7636748878167</v>
      </c>
      <c r="N62" s="54">
        <v>721.11207151254166</v>
      </c>
      <c r="O62" s="54">
        <v>2503.2519650972895</v>
      </c>
      <c r="P62" s="54">
        <v>803.62509179378958</v>
      </c>
      <c r="Q62" s="54">
        <v>1113.114969855249</v>
      </c>
      <c r="R62" s="54">
        <v>359.16620814493251</v>
      </c>
      <c r="S62" s="54">
        <v>1348.6699600506643</v>
      </c>
      <c r="T62" s="54">
        <v>373.34015774052762</v>
      </c>
      <c r="U62" s="54">
        <v>994.41005631561507</v>
      </c>
      <c r="V62" s="54">
        <v>962.78678565260225</v>
      </c>
      <c r="W62" s="54">
        <v>158.50014077794143</v>
      </c>
      <c r="X62" s="54">
        <v>645.90735856257493</v>
      </c>
      <c r="Y62" s="54">
        <v>623.62921591512907</v>
      </c>
      <c r="Z62" s="54">
        <v>1087.4683821008939</v>
      </c>
      <c r="AA62" s="54">
        <v>12091.580166635616</v>
      </c>
      <c r="AB62" s="54">
        <v>1488.6145918257212</v>
      </c>
      <c r="AC62" s="54">
        <v>20351.255113428586</v>
      </c>
      <c r="AD62" s="54">
        <v>964.04669617177194</v>
      </c>
      <c r="AE62" s="54">
        <v>31244.386749142126</v>
      </c>
      <c r="AF62" s="54">
        <v>9674.4027016112923</v>
      </c>
      <c r="AG62" s="54">
        <v>17080.185572854636</v>
      </c>
      <c r="AH62" s="54">
        <v>2392.5223646248619</v>
      </c>
      <c r="AI62" s="54">
        <v>2514.6607440743192</v>
      </c>
      <c r="AJ62" s="54">
        <v>151.55767839835841</v>
      </c>
      <c r="AK62" s="54">
        <v>32990.249787917113</v>
      </c>
      <c r="AL62" s="54">
        <v>723.28445699690872</v>
      </c>
      <c r="AM62" s="54">
        <v>14621.562224877935</v>
      </c>
      <c r="AN62" s="54">
        <v>559.0548710190659</v>
      </c>
      <c r="AO62" s="54">
        <v>7648.0251364983169</v>
      </c>
      <c r="AP62" s="54">
        <v>52.464820108251274</v>
      </c>
      <c r="AQ62" s="54">
        <v>640.05806695834895</v>
      </c>
      <c r="AR62" s="54">
        <v>37430.430653259769</v>
      </c>
      <c r="AS62" s="54">
        <v>6077.75028242606</v>
      </c>
      <c r="AT62" s="54">
        <v>662.21187066431105</v>
      </c>
      <c r="AU62" s="54">
        <v>3714.3976998886897</v>
      </c>
      <c r="AV62" s="54">
        <v>247.78704171616982</v>
      </c>
      <c r="AW62" s="54">
        <v>43146.461942821385</v>
      </c>
      <c r="AX62" s="54">
        <v>6925.0546549546307</v>
      </c>
      <c r="AY62" s="54">
        <v>8128.9487227334121</v>
      </c>
      <c r="AZ62" s="54">
        <v>27435.445739759431</v>
      </c>
      <c r="BA62" s="54">
        <v>941.12517479918438</v>
      </c>
      <c r="BB62" s="54">
        <v>985.69723799731696</v>
      </c>
      <c r="BC62" s="54">
        <v>475.12121477804823</v>
      </c>
      <c r="BD62" s="54">
        <v>163.52000758301614</v>
      </c>
      <c r="BE62" s="54">
        <v>121.79152596651031</v>
      </c>
      <c r="BF62" s="54">
        <v>32358.423662958401</v>
      </c>
      <c r="BG62" s="54">
        <v>1251.7512775750549</v>
      </c>
      <c r="BH62" s="54">
        <v>10944.577875999799</v>
      </c>
      <c r="BI62" s="54">
        <v>425.2313303281698</v>
      </c>
      <c r="BJ62" s="54">
        <v>6406.7963600896992</v>
      </c>
      <c r="BK62" s="54">
        <v>5985.8534243516069</v>
      </c>
      <c r="BL62" s="54">
        <v>108.52529462534585</v>
      </c>
      <c r="BM62" s="54">
        <v>287.36220136222505</v>
      </c>
      <c r="BN62" s="54">
        <v>1549.9121203712648</v>
      </c>
      <c r="BO62" s="54">
        <v>0</v>
      </c>
      <c r="BP62" s="54">
        <v>0</v>
      </c>
      <c r="BQ62" s="55">
        <f t="shared" si="0"/>
        <v>441375.43367356033</v>
      </c>
      <c r="BR62" s="54">
        <v>158484.03308311061</v>
      </c>
      <c r="BS62" s="54">
        <v>0</v>
      </c>
      <c r="BT62" s="54">
        <v>30030581.151084382</v>
      </c>
      <c r="BU62" s="140">
        <f t="shared" si="1"/>
        <v>30189065.184167493</v>
      </c>
      <c r="BV62" s="54">
        <v>0</v>
      </c>
      <c r="BW62" s="54">
        <v>0</v>
      </c>
      <c r="BX62" s="54">
        <v>0</v>
      </c>
      <c r="BY62" s="141">
        <f t="shared" si="2"/>
        <v>0</v>
      </c>
      <c r="BZ62" s="141">
        <f t="shared" si="3"/>
        <v>0</v>
      </c>
      <c r="CA62" s="54">
        <v>0</v>
      </c>
      <c r="CB62" s="54"/>
      <c r="CC62" s="54"/>
      <c r="CD62" s="58">
        <v>57863.508775207862</v>
      </c>
      <c r="CE62" s="55">
        <f t="shared" si="4"/>
        <v>57863.508775207862</v>
      </c>
      <c r="CF62" s="142">
        <f t="shared" si="5"/>
        <v>30246928.692942701</v>
      </c>
      <c r="CG62" s="143">
        <f t="shared" si="6"/>
        <v>30688304.126616262</v>
      </c>
      <c r="CH62" s="143">
        <f>ponuda2013!BW62</f>
        <v>30688304.126616258</v>
      </c>
      <c r="CI62" s="62">
        <f t="shared" si="7"/>
        <v>0</v>
      </c>
      <c r="CJ62" s="62"/>
      <c r="CL62" s="62"/>
    </row>
    <row r="63" spans="1:90" customFormat="1" ht="15" x14ac:dyDescent="0.25">
      <c r="A63" s="139">
        <v>56</v>
      </c>
      <c r="B63" s="64" t="s">
        <v>285</v>
      </c>
      <c r="C63" s="65" t="s">
        <v>343</v>
      </c>
      <c r="D63" s="54">
        <v>388.58356930041924</v>
      </c>
      <c r="E63" s="54">
        <v>246.5339286665419</v>
      </c>
      <c r="F63" s="54">
        <v>1358.7463228884999</v>
      </c>
      <c r="G63" s="54">
        <v>3911.3790960411561</v>
      </c>
      <c r="H63" s="54">
        <v>13320.199763876313</v>
      </c>
      <c r="I63" s="54">
        <v>977.92201925996346</v>
      </c>
      <c r="J63" s="54">
        <v>444.476254088291</v>
      </c>
      <c r="K63" s="54">
        <v>95.411402097433552</v>
      </c>
      <c r="L63" s="54">
        <v>1213.2399205683141</v>
      </c>
      <c r="M63" s="54">
        <v>1514.0646211486262</v>
      </c>
      <c r="N63" s="54">
        <v>935.91300257953537</v>
      </c>
      <c r="O63" s="54">
        <v>1633.7057087941516</v>
      </c>
      <c r="P63" s="54">
        <v>1168.2716692892079</v>
      </c>
      <c r="Q63" s="54">
        <v>2171.2552068016075</v>
      </c>
      <c r="R63" s="54">
        <v>1044.2787086945432</v>
      </c>
      <c r="S63" s="54">
        <v>2058.1686272743382</v>
      </c>
      <c r="T63" s="54">
        <v>4801.0102719619799</v>
      </c>
      <c r="U63" s="54">
        <v>1510.2320527624647</v>
      </c>
      <c r="V63" s="54">
        <v>2142.4229536111225</v>
      </c>
      <c r="W63" s="54">
        <v>5.1069067876299892</v>
      </c>
      <c r="X63" s="54">
        <v>956.98647322046554</v>
      </c>
      <c r="Y63" s="54">
        <v>1345.1879009778897</v>
      </c>
      <c r="Z63" s="54">
        <v>6512.5963728046572</v>
      </c>
      <c r="AA63" s="54">
        <v>9258.0428363493975</v>
      </c>
      <c r="AB63" s="54">
        <v>404.41012722786775</v>
      </c>
      <c r="AC63" s="54">
        <v>7147.5739322170575</v>
      </c>
      <c r="AD63" s="54">
        <v>23225.030013780197</v>
      </c>
      <c r="AE63" s="54">
        <v>16607.230461208488</v>
      </c>
      <c r="AF63" s="54">
        <v>69711.32315864852</v>
      </c>
      <c r="AG63" s="54">
        <v>73426.957338810054</v>
      </c>
      <c r="AH63" s="54">
        <v>12911.637570869141</v>
      </c>
      <c r="AI63" s="54">
        <v>801.22074460950853</v>
      </c>
      <c r="AJ63" s="54">
        <v>2945.4749489978494</v>
      </c>
      <c r="AK63" s="54">
        <v>10273.915719844284</v>
      </c>
      <c r="AL63" s="54">
        <v>253.47059109964812</v>
      </c>
      <c r="AM63" s="54">
        <v>33497.610115541967</v>
      </c>
      <c r="AN63" s="54">
        <v>2494.8786534492415</v>
      </c>
      <c r="AO63" s="54">
        <v>8318.7135473561266</v>
      </c>
      <c r="AP63" s="54">
        <v>25226.396515743476</v>
      </c>
      <c r="AQ63" s="54">
        <v>28597.370665594979</v>
      </c>
      <c r="AR63" s="54">
        <v>59446.219506456437</v>
      </c>
      <c r="AS63" s="54">
        <v>37760.475131368454</v>
      </c>
      <c r="AT63" s="54">
        <v>1011.0952502755681</v>
      </c>
      <c r="AU63" s="54">
        <v>1999.227690076392</v>
      </c>
      <c r="AV63" s="54">
        <v>345.99881176892961</v>
      </c>
      <c r="AW63" s="54">
        <v>83604.442801394558</v>
      </c>
      <c r="AX63" s="54">
        <v>15676.218834511628</v>
      </c>
      <c r="AY63" s="54">
        <v>12513.837599422563</v>
      </c>
      <c r="AZ63" s="54">
        <v>82395.950749582058</v>
      </c>
      <c r="BA63" s="54">
        <v>6432.3590005506467</v>
      </c>
      <c r="BB63" s="54">
        <v>50.647155440893883</v>
      </c>
      <c r="BC63" s="54">
        <v>3195.4761676184889</v>
      </c>
      <c r="BD63" s="54">
        <v>134.94774791394747</v>
      </c>
      <c r="BE63" s="54">
        <v>6388.8179887622646</v>
      </c>
      <c r="BF63" s="54">
        <v>360939.68428777216</v>
      </c>
      <c r="BG63" s="54">
        <v>599123.45028754929</v>
      </c>
      <c r="BH63" s="54">
        <v>24802.738423292551</v>
      </c>
      <c r="BI63" s="54">
        <v>25535.115836527057</v>
      </c>
      <c r="BJ63" s="54">
        <v>4200.6571839148191</v>
      </c>
      <c r="BK63" s="54">
        <v>7206.2467385782138</v>
      </c>
      <c r="BL63" s="54">
        <v>13975.207179314277</v>
      </c>
      <c r="BM63" s="54">
        <v>3234.5339132485383</v>
      </c>
      <c r="BN63" s="54">
        <v>4638.4906157122468</v>
      </c>
      <c r="BO63" s="54">
        <v>0</v>
      </c>
      <c r="BP63" s="54">
        <v>0</v>
      </c>
      <c r="BQ63" s="55">
        <f t="shared" si="0"/>
        <v>1729468.7885958948</v>
      </c>
      <c r="BR63" s="54">
        <v>1927446.6916839401</v>
      </c>
      <c r="BS63" s="54">
        <v>166990.09557203614</v>
      </c>
      <c r="BT63" s="54">
        <v>11371647.159137934</v>
      </c>
      <c r="BU63" s="140">
        <f t="shared" si="1"/>
        <v>13466083.946393911</v>
      </c>
      <c r="BV63" s="54">
        <v>0</v>
      </c>
      <c r="BW63" s="54">
        <v>0</v>
      </c>
      <c r="BX63" s="54">
        <v>0</v>
      </c>
      <c r="BY63" s="141">
        <f t="shared" si="2"/>
        <v>0</v>
      </c>
      <c r="BZ63" s="141">
        <f t="shared" si="3"/>
        <v>0</v>
      </c>
      <c r="CA63" s="54">
        <v>0</v>
      </c>
      <c r="CB63" s="54"/>
      <c r="CC63" s="54"/>
      <c r="CD63" s="58">
        <v>38454.173751676528</v>
      </c>
      <c r="CE63" s="55">
        <f t="shared" si="4"/>
        <v>38454.173751676528</v>
      </c>
      <c r="CF63" s="142">
        <f t="shared" si="5"/>
        <v>13504538.120145587</v>
      </c>
      <c r="CG63" s="143">
        <f t="shared" si="6"/>
        <v>15234006.908741482</v>
      </c>
      <c r="CH63" s="143">
        <f>ponuda2013!BW63</f>
        <v>15234006.908741482</v>
      </c>
      <c r="CI63" s="62">
        <f t="shared" si="7"/>
        <v>0</v>
      </c>
      <c r="CJ63" s="62"/>
      <c r="CL63" s="62"/>
    </row>
    <row r="64" spans="1:90" customFormat="1" ht="15" x14ac:dyDescent="0.25">
      <c r="A64" s="139">
        <v>57</v>
      </c>
      <c r="B64" s="64" t="s">
        <v>286</v>
      </c>
      <c r="C64" s="65" t="s">
        <v>344</v>
      </c>
      <c r="D64" s="54">
        <v>1794.7390956830641</v>
      </c>
      <c r="E64" s="54">
        <v>90.713027723990564</v>
      </c>
      <c r="F64" s="54">
        <v>211.06206937186832</v>
      </c>
      <c r="G64" s="54">
        <v>138.53302902900052</v>
      </c>
      <c r="H64" s="54">
        <v>3845.5309318358613</v>
      </c>
      <c r="I64" s="54">
        <v>603.72798367932728</v>
      </c>
      <c r="J64" s="54">
        <v>428.23223899221762</v>
      </c>
      <c r="K64" s="54">
        <v>267.01642501929337</v>
      </c>
      <c r="L64" s="54">
        <v>233.3412313694736</v>
      </c>
      <c r="M64" s="54">
        <v>1222.0312276499162</v>
      </c>
      <c r="N64" s="54">
        <v>499.88972987259689</v>
      </c>
      <c r="O64" s="54">
        <v>2966.3154945098513</v>
      </c>
      <c r="P64" s="54">
        <v>482.19803029811635</v>
      </c>
      <c r="Q64" s="54">
        <v>896.26966006983571</v>
      </c>
      <c r="R64" s="54">
        <v>362.211564048159</v>
      </c>
      <c r="S64" s="54">
        <v>870.65443316491258</v>
      </c>
      <c r="T64" s="54">
        <v>364.42684344946463</v>
      </c>
      <c r="U64" s="54">
        <v>402.78486427782428</v>
      </c>
      <c r="V64" s="54">
        <v>1038.6894097225872</v>
      </c>
      <c r="W64" s="54">
        <v>95.048453769005647</v>
      </c>
      <c r="X64" s="54">
        <v>8.9328408346984478</v>
      </c>
      <c r="Y64" s="54">
        <v>588.37034350938177</v>
      </c>
      <c r="Z64" s="54">
        <v>894.36617767833036</v>
      </c>
      <c r="AA64" s="54">
        <v>4029.5190568243911</v>
      </c>
      <c r="AB64" s="54">
        <v>237.86031997702955</v>
      </c>
      <c r="AC64" s="54">
        <v>2316.4287961238215</v>
      </c>
      <c r="AD64" s="54">
        <v>9936.7768826048468</v>
      </c>
      <c r="AE64" s="54">
        <v>512.56398368223188</v>
      </c>
      <c r="AF64" s="54">
        <v>29291.354121479002</v>
      </c>
      <c r="AG64" s="54">
        <v>51320.275225224585</v>
      </c>
      <c r="AH64" s="54">
        <v>3602.9420624866239</v>
      </c>
      <c r="AI64" s="54">
        <v>803.91177422980138</v>
      </c>
      <c r="AJ64" s="54">
        <v>136.54936097184344</v>
      </c>
      <c r="AK64" s="54">
        <v>1055.3451920818325</v>
      </c>
      <c r="AL64" s="54">
        <v>308.37516168077246</v>
      </c>
      <c r="AM64" s="54">
        <v>13547.095567357012</v>
      </c>
      <c r="AN64" s="54">
        <v>34.823426001915053</v>
      </c>
      <c r="AO64" s="54">
        <v>148.30499407579137</v>
      </c>
      <c r="AP64" s="54">
        <v>7451.5710728450786</v>
      </c>
      <c r="AQ64" s="54">
        <v>3613.4093261630373</v>
      </c>
      <c r="AR64" s="54">
        <v>7100.7946941872333</v>
      </c>
      <c r="AS64" s="54">
        <v>24417.736795479548</v>
      </c>
      <c r="AT64" s="54">
        <v>3623.4176142289098</v>
      </c>
      <c r="AU64" s="54">
        <v>1680.9736693486689</v>
      </c>
      <c r="AV64" s="54">
        <v>10.275397520450996</v>
      </c>
      <c r="AW64" s="54">
        <v>17034.775624424343</v>
      </c>
      <c r="AX64" s="54">
        <v>387.76720930461818</v>
      </c>
      <c r="AY64" s="54">
        <v>1168.6011919817649</v>
      </c>
      <c r="AZ64" s="54">
        <v>1405.3001672817177</v>
      </c>
      <c r="BA64" s="54">
        <v>1717.2855204836942</v>
      </c>
      <c r="BB64" s="54">
        <v>287.69793548187886</v>
      </c>
      <c r="BC64" s="54">
        <v>6455.5683902297196</v>
      </c>
      <c r="BD64" s="54">
        <v>9.7092858261699515</v>
      </c>
      <c r="BE64" s="54">
        <v>845.33517374679695</v>
      </c>
      <c r="BF64" s="54">
        <v>135564.65448190688</v>
      </c>
      <c r="BG64" s="54">
        <v>31514.771966441847</v>
      </c>
      <c r="BH64" s="54">
        <v>255417.66518988123</v>
      </c>
      <c r="BI64" s="54">
        <v>25537.974133347161</v>
      </c>
      <c r="BJ64" s="54">
        <v>905.23727887385735</v>
      </c>
      <c r="BK64" s="54">
        <v>12870.908194933669</v>
      </c>
      <c r="BL64" s="54">
        <v>12524.433317849454</v>
      </c>
      <c r="BM64" s="54">
        <v>67.891408947815449</v>
      </c>
      <c r="BN64" s="54">
        <v>681.70842765909754</v>
      </c>
      <c r="BO64" s="54">
        <v>0</v>
      </c>
      <c r="BP64" s="54">
        <v>0</v>
      </c>
      <c r="BQ64" s="55">
        <f t="shared" si="0"/>
        <v>687882.67449873476</v>
      </c>
      <c r="BR64" s="54">
        <v>1244495.4146950005</v>
      </c>
      <c r="BS64" s="54">
        <v>0</v>
      </c>
      <c r="BT64" s="54">
        <v>14321487.380487235</v>
      </c>
      <c r="BU64" s="140">
        <f t="shared" si="1"/>
        <v>15565982.795182236</v>
      </c>
      <c r="BV64" s="54">
        <v>0</v>
      </c>
      <c r="BW64" s="54">
        <v>0</v>
      </c>
      <c r="BX64" s="54">
        <v>0</v>
      </c>
      <c r="BY64" s="141">
        <f t="shared" si="2"/>
        <v>0</v>
      </c>
      <c r="BZ64" s="141">
        <f t="shared" si="3"/>
        <v>0</v>
      </c>
      <c r="CA64" s="54">
        <v>0</v>
      </c>
      <c r="CB64" s="54"/>
      <c r="CC64" s="54"/>
      <c r="CD64" s="58">
        <v>1098616.1448157411</v>
      </c>
      <c r="CE64" s="55">
        <f t="shared" si="4"/>
        <v>1098616.1448157411</v>
      </c>
      <c r="CF64" s="142">
        <f t="shared" si="5"/>
        <v>16664598.939997977</v>
      </c>
      <c r="CG64" s="143">
        <f t="shared" si="6"/>
        <v>17352481.614496712</v>
      </c>
      <c r="CH64" s="143">
        <f>ponuda2013!BW64</f>
        <v>17352481.614496712</v>
      </c>
      <c r="CI64" s="62">
        <f t="shared" si="7"/>
        <v>0</v>
      </c>
      <c r="CJ64" s="62"/>
      <c r="CL64" s="62"/>
    </row>
    <row r="65" spans="1:90" customFormat="1" ht="15" x14ac:dyDescent="0.25">
      <c r="A65" s="139">
        <v>58</v>
      </c>
      <c r="B65" s="64" t="s">
        <v>287</v>
      </c>
      <c r="C65" s="65" t="s">
        <v>345</v>
      </c>
      <c r="D65" s="54">
        <v>0.81296487893804459</v>
      </c>
      <c r="E65" s="54">
        <v>44.412707883443062</v>
      </c>
      <c r="F65" s="54">
        <v>0</v>
      </c>
      <c r="G65" s="54">
        <v>0</v>
      </c>
      <c r="H65" s="54">
        <v>9.0193439114642047</v>
      </c>
      <c r="I65" s="54">
        <v>0.32277480945361176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150.70675080676159</v>
      </c>
      <c r="R65" s="54">
        <v>0.92932525234213104</v>
      </c>
      <c r="S65" s="54">
        <v>0.8287177678179094</v>
      </c>
      <c r="T65" s="54">
        <v>1.9898842993685398E-2</v>
      </c>
      <c r="U65" s="54">
        <v>0</v>
      </c>
      <c r="V65" s="54">
        <v>5.7070200854270912E-2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39.509911810277742</v>
      </c>
      <c r="AD65" s="54">
        <v>59.1271588425533</v>
      </c>
      <c r="AE65" s="54">
        <v>0</v>
      </c>
      <c r="AF65" s="54">
        <v>1.5928245865056341</v>
      </c>
      <c r="AG65" s="54">
        <v>3.8220220679905443</v>
      </c>
      <c r="AH65" s="54">
        <v>0.84454252394389939</v>
      </c>
      <c r="AI65" s="54">
        <v>0</v>
      </c>
      <c r="AJ65" s="54">
        <v>0</v>
      </c>
      <c r="AK65" s="54">
        <v>0</v>
      </c>
      <c r="AL65" s="54">
        <v>0</v>
      </c>
      <c r="AM65" s="54">
        <v>2428.4027583679454</v>
      </c>
      <c r="AN65" s="54">
        <v>27.489191449936317</v>
      </c>
      <c r="AO65" s="54">
        <v>65.858782041634242</v>
      </c>
      <c r="AP65" s="54">
        <v>0</v>
      </c>
      <c r="AQ65" s="54">
        <v>0</v>
      </c>
      <c r="AR65" s="54">
        <v>0.77137322208731451</v>
      </c>
      <c r="AS65" s="54">
        <v>1.7120970080297537</v>
      </c>
      <c r="AT65" s="54">
        <v>5.8354365634681269</v>
      </c>
      <c r="AU65" s="54">
        <v>85.961398023142564</v>
      </c>
      <c r="AV65" s="54">
        <v>0</v>
      </c>
      <c r="AW65" s="54">
        <v>4.818313784712914</v>
      </c>
      <c r="AX65" s="54">
        <v>140.17604250451384</v>
      </c>
      <c r="AY65" s="54">
        <v>1.0241448756911185</v>
      </c>
      <c r="AZ65" s="54">
        <v>0</v>
      </c>
      <c r="BA65" s="54">
        <v>1.0584469729933164</v>
      </c>
      <c r="BB65" s="54">
        <v>0</v>
      </c>
      <c r="BC65" s="54">
        <v>13.424633920297639</v>
      </c>
      <c r="BD65" s="54">
        <v>0</v>
      </c>
      <c r="BE65" s="54">
        <v>5.0947055082855712</v>
      </c>
      <c r="BF65" s="54">
        <v>2381.3352017638904</v>
      </c>
      <c r="BG65" s="54">
        <v>119.36651899933229</v>
      </c>
      <c r="BH65" s="54">
        <v>5259.6120685949672</v>
      </c>
      <c r="BI65" s="54">
        <v>31857.927732691907</v>
      </c>
      <c r="BJ65" s="54">
        <v>1.1144436482867104</v>
      </c>
      <c r="BK65" s="54">
        <v>141.89186406745364</v>
      </c>
      <c r="BL65" s="54">
        <v>2495.5104532648761</v>
      </c>
      <c r="BM65" s="54">
        <v>0</v>
      </c>
      <c r="BN65" s="54">
        <v>3.787178793102647</v>
      </c>
      <c r="BO65" s="54">
        <v>0</v>
      </c>
      <c r="BP65" s="54">
        <v>0</v>
      </c>
      <c r="BQ65" s="55">
        <f t="shared" si="0"/>
        <v>45354.178800251888</v>
      </c>
      <c r="BR65" s="54">
        <v>411189.95127432421</v>
      </c>
      <c r="BS65" s="54">
        <v>432645.15068144508</v>
      </c>
      <c r="BT65" s="54">
        <v>1689081.4023957364</v>
      </c>
      <c r="BU65" s="140">
        <f t="shared" si="1"/>
        <v>2532916.504351506</v>
      </c>
      <c r="BV65" s="54">
        <v>0</v>
      </c>
      <c r="BW65" s="54">
        <v>0</v>
      </c>
      <c r="BX65" s="54">
        <v>0</v>
      </c>
      <c r="BY65" s="141">
        <f t="shared" si="2"/>
        <v>0</v>
      </c>
      <c r="BZ65" s="141">
        <f t="shared" si="3"/>
        <v>0</v>
      </c>
      <c r="CA65" s="54">
        <v>0</v>
      </c>
      <c r="CB65" s="54"/>
      <c r="CC65" s="54"/>
      <c r="CD65" s="58">
        <v>0</v>
      </c>
      <c r="CE65" s="55">
        <f t="shared" si="4"/>
        <v>0</v>
      </c>
      <c r="CF65" s="142">
        <f t="shared" si="5"/>
        <v>2532916.504351506</v>
      </c>
      <c r="CG65" s="143">
        <f t="shared" si="6"/>
        <v>2578270.6831517578</v>
      </c>
      <c r="CH65" s="143">
        <f>ponuda2013!BW65</f>
        <v>2578270.6831517573</v>
      </c>
      <c r="CI65" s="62">
        <f t="shared" si="7"/>
        <v>0</v>
      </c>
      <c r="CJ65" s="62"/>
      <c r="CL65" s="62"/>
    </row>
    <row r="66" spans="1:90" customFormat="1" ht="15" x14ac:dyDescent="0.25">
      <c r="A66" s="139">
        <v>59</v>
      </c>
      <c r="B66" s="64" t="s">
        <v>288</v>
      </c>
      <c r="C66" s="65" t="s">
        <v>346</v>
      </c>
      <c r="D66" s="54">
        <v>0.79758906891406822</v>
      </c>
      <c r="E66" s="54">
        <v>47.723959120273406</v>
      </c>
      <c r="F66" s="54">
        <v>25.279687795117049</v>
      </c>
      <c r="G66" s="54">
        <v>864.66369849768557</v>
      </c>
      <c r="H66" s="54">
        <v>2270.480029993766</v>
      </c>
      <c r="I66" s="54">
        <v>221.63814170746997</v>
      </c>
      <c r="J66" s="54">
        <v>141.66882230958777</v>
      </c>
      <c r="K66" s="54">
        <v>99.117114746123107</v>
      </c>
      <c r="L66" s="54">
        <v>215.24502741888682</v>
      </c>
      <c r="M66" s="54">
        <v>1517.5827078024495</v>
      </c>
      <c r="N66" s="54">
        <v>155.6619925419125</v>
      </c>
      <c r="O66" s="54">
        <v>975.79682643141132</v>
      </c>
      <c r="P66" s="54">
        <v>128.933616382883</v>
      </c>
      <c r="Q66" s="54">
        <v>130.35404349828062</v>
      </c>
      <c r="R66" s="54">
        <v>50.969684567668104</v>
      </c>
      <c r="S66" s="54">
        <v>135.01720633982976</v>
      </c>
      <c r="T66" s="54">
        <v>51.807694768713624</v>
      </c>
      <c r="U66" s="54">
        <v>217.70471393696178</v>
      </c>
      <c r="V66" s="54">
        <v>114.4343734498229</v>
      </c>
      <c r="W66" s="54">
        <v>10.549357782528698</v>
      </c>
      <c r="X66" s="54">
        <v>128.73793766407832</v>
      </c>
      <c r="Y66" s="54">
        <v>176.17158614157387</v>
      </c>
      <c r="Z66" s="54">
        <v>81.140045213436935</v>
      </c>
      <c r="AA66" s="54">
        <v>1216.3115071881521</v>
      </c>
      <c r="AB66" s="54">
        <v>101.50378235087493</v>
      </c>
      <c r="AC66" s="54">
        <v>238.62053464805197</v>
      </c>
      <c r="AD66" s="54">
        <v>447.83193872574009</v>
      </c>
      <c r="AE66" s="54">
        <v>584.87642702526796</v>
      </c>
      <c r="AF66" s="54">
        <v>17039.74037295645</v>
      </c>
      <c r="AG66" s="54">
        <v>377.2048465923092</v>
      </c>
      <c r="AH66" s="54">
        <v>3164.7389661876923</v>
      </c>
      <c r="AI66" s="54">
        <v>3.8876864714167554</v>
      </c>
      <c r="AJ66" s="54">
        <v>20.457370800870187</v>
      </c>
      <c r="AK66" s="54">
        <v>4172.5182138188638</v>
      </c>
      <c r="AL66" s="54">
        <v>85.883828838833395</v>
      </c>
      <c r="AM66" s="54">
        <v>90269.284242770314</v>
      </c>
      <c r="AN66" s="54">
        <v>18415.262119032777</v>
      </c>
      <c r="AO66" s="54">
        <v>8844.0595136976481</v>
      </c>
      <c r="AP66" s="54">
        <v>13632.419453848597</v>
      </c>
      <c r="AQ66" s="54">
        <v>571.24933188374143</v>
      </c>
      <c r="AR66" s="54">
        <v>15355.804699722896</v>
      </c>
      <c r="AS66" s="54">
        <v>111.68709991667664</v>
      </c>
      <c r="AT66" s="54">
        <v>554.27728918114451</v>
      </c>
      <c r="AU66" s="54">
        <v>633.02131845639587</v>
      </c>
      <c r="AV66" s="54">
        <v>0.27725761316322051</v>
      </c>
      <c r="AW66" s="54">
        <v>2998.4728731851101</v>
      </c>
      <c r="AX66" s="54">
        <v>3048.7484626887967</v>
      </c>
      <c r="AY66" s="54">
        <v>141.2917960567691</v>
      </c>
      <c r="AZ66" s="54">
        <v>1402.3881467616038</v>
      </c>
      <c r="BA66" s="54">
        <v>75.228353865131297</v>
      </c>
      <c r="BB66" s="54">
        <v>537.40241843938747</v>
      </c>
      <c r="BC66" s="54">
        <v>89.667398899429273</v>
      </c>
      <c r="BD66" s="54">
        <v>3649.8243374155049</v>
      </c>
      <c r="BE66" s="54">
        <v>1750.9365407870253</v>
      </c>
      <c r="BF66" s="54">
        <v>6075.2415553608753</v>
      </c>
      <c r="BG66" s="54">
        <v>36848.780071600522</v>
      </c>
      <c r="BH66" s="54">
        <v>508.62636700160732</v>
      </c>
      <c r="BI66" s="54">
        <v>6213.2544480149063</v>
      </c>
      <c r="BJ66" s="54">
        <v>304635.10862676526</v>
      </c>
      <c r="BK66" s="54">
        <v>43614.518271432411</v>
      </c>
      <c r="BL66" s="54">
        <v>80337.850640239194</v>
      </c>
      <c r="BM66" s="54">
        <v>40.109462567478005</v>
      </c>
      <c r="BN66" s="54">
        <v>433.17652444495917</v>
      </c>
      <c r="BO66" s="54">
        <v>0</v>
      </c>
      <c r="BP66" s="54">
        <v>0</v>
      </c>
      <c r="BQ66" s="55">
        <f t="shared" si="0"/>
        <v>676003.0199544332</v>
      </c>
      <c r="BR66" s="54">
        <v>1048014.2460326001</v>
      </c>
      <c r="BS66" s="54">
        <v>0</v>
      </c>
      <c r="BT66" s="54">
        <v>1635592.8261795188</v>
      </c>
      <c r="BU66" s="140">
        <f t="shared" si="1"/>
        <v>2683607.0722121187</v>
      </c>
      <c r="BV66" s="54">
        <v>0</v>
      </c>
      <c r="BW66" s="54">
        <v>0</v>
      </c>
      <c r="BX66" s="54">
        <v>0</v>
      </c>
      <c r="BY66" s="141">
        <f t="shared" si="2"/>
        <v>0</v>
      </c>
      <c r="BZ66" s="141">
        <f t="shared" si="3"/>
        <v>0</v>
      </c>
      <c r="CA66" s="54">
        <v>0</v>
      </c>
      <c r="CB66" s="54"/>
      <c r="CC66" s="54"/>
      <c r="CD66" s="58">
        <v>796751.93522463727</v>
      </c>
      <c r="CE66" s="55">
        <f t="shared" si="4"/>
        <v>796751.93522463727</v>
      </c>
      <c r="CF66" s="142">
        <f t="shared" si="5"/>
        <v>3480359.007436756</v>
      </c>
      <c r="CG66" s="143">
        <f t="shared" si="6"/>
        <v>4156362.0273911892</v>
      </c>
      <c r="CH66" s="143">
        <f>ponuda2013!BW66</f>
        <v>4156362.0273911888</v>
      </c>
      <c r="CI66" s="62">
        <f t="shared" si="7"/>
        <v>0</v>
      </c>
      <c r="CJ66" s="62"/>
      <c r="CL66" s="62"/>
    </row>
    <row r="67" spans="1:90" customFormat="1" ht="15" x14ac:dyDescent="0.25">
      <c r="A67" s="139">
        <v>60</v>
      </c>
      <c r="B67" s="64" t="s">
        <v>289</v>
      </c>
      <c r="C67" s="65" t="s">
        <v>347</v>
      </c>
      <c r="D67" s="54">
        <v>3.166388812254858</v>
      </c>
      <c r="E67" s="54">
        <v>7.8473731503106245</v>
      </c>
      <c r="F67" s="54">
        <v>161.7268369778451</v>
      </c>
      <c r="G67" s="54">
        <v>50.350537516138381</v>
      </c>
      <c r="H67" s="54">
        <v>1305.6498825403585</v>
      </c>
      <c r="I67" s="54">
        <v>160.81177256025305</v>
      </c>
      <c r="J67" s="54">
        <v>66.089553335274829</v>
      </c>
      <c r="K67" s="54">
        <v>40.669736631192706</v>
      </c>
      <c r="L67" s="54">
        <v>62.945154602468826</v>
      </c>
      <c r="M67" s="54">
        <v>733.00836613420734</v>
      </c>
      <c r="N67" s="54">
        <v>107.65361962340423</v>
      </c>
      <c r="O67" s="54">
        <v>361.07704457557082</v>
      </c>
      <c r="P67" s="54">
        <v>91.658885419198342</v>
      </c>
      <c r="Q67" s="54">
        <v>84.291427841805699</v>
      </c>
      <c r="R67" s="54">
        <v>44.903176010338036</v>
      </c>
      <c r="S67" s="54">
        <v>96.194850581473773</v>
      </c>
      <c r="T67" s="54">
        <v>28.975670192834269</v>
      </c>
      <c r="U67" s="54">
        <v>94.430152084905288</v>
      </c>
      <c r="V67" s="54">
        <v>35.333370923033328</v>
      </c>
      <c r="W67" s="54">
        <v>53.62218777892172</v>
      </c>
      <c r="X67" s="54">
        <v>71.534898130953877</v>
      </c>
      <c r="Y67" s="54">
        <v>129.92542276322899</v>
      </c>
      <c r="Z67" s="54">
        <v>133.12844965985568</v>
      </c>
      <c r="AA67" s="54">
        <v>569.33842210832086</v>
      </c>
      <c r="AB67" s="54">
        <v>83.782216548364303</v>
      </c>
      <c r="AC67" s="54">
        <v>276.20238088077787</v>
      </c>
      <c r="AD67" s="54">
        <v>476.0522440981112</v>
      </c>
      <c r="AE67" s="54">
        <v>97.470100271477037</v>
      </c>
      <c r="AF67" s="54">
        <v>2417.7014888670496</v>
      </c>
      <c r="AG67" s="54">
        <v>2567.0767572220966</v>
      </c>
      <c r="AH67" s="54">
        <v>100.98936632288728</v>
      </c>
      <c r="AI67" s="54">
        <v>1143.3489119500841</v>
      </c>
      <c r="AJ67" s="54">
        <v>14.926857329614194</v>
      </c>
      <c r="AK67" s="54">
        <v>823.06317259619198</v>
      </c>
      <c r="AL67" s="54">
        <v>58.420700313399621</v>
      </c>
      <c r="AM67" s="54">
        <v>27762.831015378608</v>
      </c>
      <c r="AN67" s="54">
        <v>27.177366874287976</v>
      </c>
      <c r="AO67" s="54">
        <v>362.06197068005434</v>
      </c>
      <c r="AP67" s="54">
        <v>5581.8593819601683</v>
      </c>
      <c r="AQ67" s="54">
        <v>731.67896151233845</v>
      </c>
      <c r="AR67" s="54">
        <v>8268.2459607308683</v>
      </c>
      <c r="AS67" s="54">
        <v>4406.1997750364862</v>
      </c>
      <c r="AT67" s="54">
        <v>210.89060418218637</v>
      </c>
      <c r="AU67" s="54">
        <v>241.72544581100783</v>
      </c>
      <c r="AV67" s="54">
        <v>0</v>
      </c>
      <c r="AW67" s="54">
        <v>3356.6324739820088</v>
      </c>
      <c r="AX67" s="54">
        <v>191.83883681893045</v>
      </c>
      <c r="AY67" s="54">
        <v>49.648227371826756</v>
      </c>
      <c r="AZ67" s="54">
        <v>2493.3921722257028</v>
      </c>
      <c r="BA67" s="54">
        <v>24.325518059339917</v>
      </c>
      <c r="BB67" s="54">
        <v>72.357843626534049</v>
      </c>
      <c r="BC67" s="54">
        <v>22.032918280539256</v>
      </c>
      <c r="BD67" s="54">
        <v>3600.5811408779819</v>
      </c>
      <c r="BE67" s="54">
        <v>57.077903415223673</v>
      </c>
      <c r="BF67" s="54">
        <v>2945.5119824316789</v>
      </c>
      <c r="BG67" s="54">
        <v>250.97561993825775</v>
      </c>
      <c r="BH67" s="54">
        <v>217.08438546720811</v>
      </c>
      <c r="BI67" s="54">
        <v>2388.2181437429776</v>
      </c>
      <c r="BJ67" s="54">
        <v>1148.092008471428</v>
      </c>
      <c r="BK67" s="54">
        <v>96072.09732098614</v>
      </c>
      <c r="BL67" s="54">
        <v>397.56838501005296</v>
      </c>
      <c r="BM67" s="54">
        <v>38.978087336523444</v>
      </c>
      <c r="BN67" s="54">
        <v>2094.6917195775209</v>
      </c>
      <c r="BO67" s="54">
        <v>0</v>
      </c>
      <c r="BP67" s="54">
        <v>0</v>
      </c>
      <c r="BQ67" s="55">
        <f t="shared" si="0"/>
        <v>175567.14254614012</v>
      </c>
      <c r="BR67" s="54">
        <v>306023.66510064394</v>
      </c>
      <c r="BS67" s="54">
        <v>1129083.0468192</v>
      </c>
      <c r="BT67" s="54">
        <v>16317.281091026276</v>
      </c>
      <c r="BU67" s="140">
        <f t="shared" si="1"/>
        <v>1451423.9930108702</v>
      </c>
      <c r="BV67" s="54">
        <v>0</v>
      </c>
      <c r="BW67" s="54">
        <v>0</v>
      </c>
      <c r="BX67" s="54">
        <v>0</v>
      </c>
      <c r="BY67" s="141">
        <f t="shared" si="2"/>
        <v>0</v>
      </c>
      <c r="BZ67" s="141">
        <f t="shared" si="3"/>
        <v>0</v>
      </c>
      <c r="CA67" s="54">
        <v>2415.6275957028429</v>
      </c>
      <c r="CB67" s="54"/>
      <c r="CC67" s="54"/>
      <c r="CD67" s="58">
        <v>754255.88113341131</v>
      </c>
      <c r="CE67" s="55">
        <f t="shared" si="4"/>
        <v>756671.5087291142</v>
      </c>
      <c r="CF67" s="142">
        <f t="shared" si="5"/>
        <v>2208095.5017399844</v>
      </c>
      <c r="CG67" s="143">
        <f t="shared" si="6"/>
        <v>2383662.6442861245</v>
      </c>
      <c r="CH67" s="143">
        <f>ponuda2013!BW67</f>
        <v>2383662.7650835845</v>
      </c>
      <c r="CI67" s="62">
        <f t="shared" si="7"/>
        <v>0.12079745996743441</v>
      </c>
      <c r="CJ67" s="62"/>
      <c r="CL67" s="62"/>
    </row>
    <row r="68" spans="1:90" customFormat="1" ht="15" x14ac:dyDescent="0.25">
      <c r="A68" s="139">
        <v>61</v>
      </c>
      <c r="B68" s="64" t="s">
        <v>290</v>
      </c>
      <c r="C68" s="65" t="s">
        <v>348</v>
      </c>
      <c r="D68" s="54">
        <v>5606.1296521009317</v>
      </c>
      <c r="E68" s="54">
        <v>242.73004381859033</v>
      </c>
      <c r="F68" s="54">
        <v>297.51338349752569</v>
      </c>
      <c r="G68" s="54">
        <v>5098.2431256458995</v>
      </c>
      <c r="H68" s="54">
        <v>159315.11662106274</v>
      </c>
      <c r="I68" s="54">
        <v>10822.497952528807</v>
      </c>
      <c r="J68" s="54">
        <v>7345.0874431856528</v>
      </c>
      <c r="K68" s="54">
        <v>2175.5211723785787</v>
      </c>
      <c r="L68" s="54">
        <v>6816.6824033717676</v>
      </c>
      <c r="M68" s="54">
        <v>15.542613401138309</v>
      </c>
      <c r="N68" s="54">
        <v>3854.9340270761204</v>
      </c>
      <c r="O68" s="54">
        <v>19007.948246766009</v>
      </c>
      <c r="P68" s="54">
        <v>3259.4966450376687</v>
      </c>
      <c r="Q68" s="54">
        <v>5638.910484998687</v>
      </c>
      <c r="R68" s="54">
        <v>6680.2504434329849</v>
      </c>
      <c r="S68" s="54">
        <v>16563.0380684847</v>
      </c>
      <c r="T68" s="54">
        <v>5589.3307141915766</v>
      </c>
      <c r="U68" s="54">
        <v>11681.895789203059</v>
      </c>
      <c r="V68" s="54">
        <v>10050.166165095201</v>
      </c>
      <c r="W68" s="54">
        <v>238.37644394227104</v>
      </c>
      <c r="X68" s="54">
        <v>3218.6420215028916</v>
      </c>
      <c r="Y68" s="54">
        <v>7746.4841205523917</v>
      </c>
      <c r="Z68" s="54">
        <v>11038.312748511571</v>
      </c>
      <c r="AA68" s="54">
        <v>83302.989195392031</v>
      </c>
      <c r="AB68" s="54">
        <v>13764.249304122319</v>
      </c>
      <c r="AC68" s="54">
        <v>5841.0674948166543</v>
      </c>
      <c r="AD68" s="54">
        <v>16158.461687720675</v>
      </c>
      <c r="AE68" s="54">
        <v>19225.619515725561</v>
      </c>
      <c r="AF68" s="54">
        <v>89325.153906809835</v>
      </c>
      <c r="AG68" s="54">
        <v>86930.405905196152</v>
      </c>
      <c r="AH68" s="54">
        <v>7536.5365101236785</v>
      </c>
      <c r="AI68" s="54">
        <v>391.55434716849118</v>
      </c>
      <c r="AJ68" s="54">
        <v>199.71515252866249</v>
      </c>
      <c r="AK68" s="54">
        <v>15482.252096081729</v>
      </c>
      <c r="AL68" s="54">
        <v>237.66511411861993</v>
      </c>
      <c r="AM68" s="54">
        <v>23521.43341434313</v>
      </c>
      <c r="AN68" s="54">
        <v>5726.6782395283126</v>
      </c>
      <c r="AO68" s="54">
        <v>10614.065629482693</v>
      </c>
      <c r="AP68" s="54">
        <v>31826.096670970212</v>
      </c>
      <c r="AQ68" s="54">
        <v>12939.409412089513</v>
      </c>
      <c r="AR68" s="54">
        <v>4658.5621043083765</v>
      </c>
      <c r="AS68" s="54">
        <v>6021.1736159771353</v>
      </c>
      <c r="AT68" s="54">
        <v>964.82592706038974</v>
      </c>
      <c r="AU68" s="54">
        <v>574.51803090736257</v>
      </c>
      <c r="AV68" s="54">
        <v>174.92961433263585</v>
      </c>
      <c r="AW68" s="54">
        <v>28895.495587861125</v>
      </c>
      <c r="AX68" s="54">
        <v>5400.2606273985184</v>
      </c>
      <c r="AY68" s="54">
        <v>2018.5411107844889</v>
      </c>
      <c r="AZ68" s="54">
        <v>21442.008843984902</v>
      </c>
      <c r="BA68" s="54">
        <v>2521.5233172435446</v>
      </c>
      <c r="BB68" s="54">
        <v>273.77176263423434</v>
      </c>
      <c r="BC68" s="54">
        <v>771.90257822142826</v>
      </c>
      <c r="BD68" s="54">
        <v>2391.1518236920579</v>
      </c>
      <c r="BE68" s="54">
        <v>2900.6988984582486</v>
      </c>
      <c r="BF68" s="54">
        <v>98413.962416720417</v>
      </c>
      <c r="BG68" s="54">
        <v>9824.0044597318101</v>
      </c>
      <c r="BH68" s="54">
        <v>1068.1269562066802</v>
      </c>
      <c r="BI68" s="54">
        <v>1878.34594358153</v>
      </c>
      <c r="BJ68" s="54">
        <v>3319.8722199662661</v>
      </c>
      <c r="BK68" s="54">
        <v>25595.564460983423</v>
      </c>
      <c r="BL68" s="54">
        <v>153169.93061903035</v>
      </c>
      <c r="BM68" s="54">
        <v>58.939867482900993</v>
      </c>
      <c r="BN68" s="54">
        <v>1695.0574410258137</v>
      </c>
      <c r="BO68" s="54">
        <v>0</v>
      </c>
      <c r="BP68" s="54">
        <v>0</v>
      </c>
      <c r="BQ68" s="55">
        <f t="shared" si="0"/>
        <v>1099359.372153599</v>
      </c>
      <c r="BR68" s="54">
        <v>0</v>
      </c>
      <c r="BS68" s="54">
        <v>1569366.5038514729</v>
      </c>
      <c r="BT68" s="54">
        <v>6894.5072708374955</v>
      </c>
      <c r="BU68" s="140">
        <f t="shared" si="1"/>
        <v>1576261.0111223103</v>
      </c>
      <c r="BV68" s="54">
        <v>0</v>
      </c>
      <c r="BW68" s="54">
        <v>0</v>
      </c>
      <c r="BX68" s="54">
        <v>0</v>
      </c>
      <c r="BY68" s="141">
        <f t="shared" si="2"/>
        <v>0</v>
      </c>
      <c r="BZ68" s="141">
        <f t="shared" si="3"/>
        <v>0</v>
      </c>
      <c r="CA68" s="54">
        <v>0</v>
      </c>
      <c r="CB68" s="54"/>
      <c r="CC68" s="54"/>
      <c r="CD68" s="58">
        <v>16053.042802502829</v>
      </c>
      <c r="CE68" s="55">
        <f t="shared" si="4"/>
        <v>16053.042802502829</v>
      </c>
      <c r="CF68" s="142">
        <f t="shared" si="5"/>
        <v>1592314.0539248132</v>
      </c>
      <c r="CG68" s="143">
        <f t="shared" si="6"/>
        <v>2691673.4260784122</v>
      </c>
      <c r="CH68" s="143">
        <f>ponuda2013!BW68</f>
        <v>2691673.4260784122</v>
      </c>
      <c r="CI68" s="62">
        <f t="shared" si="7"/>
        <v>0</v>
      </c>
      <c r="CJ68" s="62"/>
      <c r="CL68" s="62"/>
    </row>
    <row r="69" spans="1:90" customFormat="1" ht="15" x14ac:dyDescent="0.25">
      <c r="A69" s="139">
        <v>62</v>
      </c>
      <c r="B69" s="64" t="s">
        <v>291</v>
      </c>
      <c r="C69" s="65" t="s">
        <v>349</v>
      </c>
      <c r="D69" s="54">
        <v>926.36338624961877</v>
      </c>
      <c r="E69" s="54">
        <v>46.35266232835567</v>
      </c>
      <c r="F69" s="54">
        <v>10.651440192874542</v>
      </c>
      <c r="G69" s="54">
        <v>78.049698379985969</v>
      </c>
      <c r="H69" s="54">
        <v>1005.8259476100753</v>
      </c>
      <c r="I69" s="54">
        <v>311.88067335755608</v>
      </c>
      <c r="J69" s="54">
        <v>71.08983887948348</v>
      </c>
      <c r="K69" s="54">
        <v>109.08976648488679</v>
      </c>
      <c r="L69" s="54">
        <v>119.39706778965228</v>
      </c>
      <c r="M69" s="54">
        <v>1632.3902425513231</v>
      </c>
      <c r="N69" s="54">
        <v>285.52143655269811</v>
      </c>
      <c r="O69" s="54">
        <v>99.299944918412265</v>
      </c>
      <c r="P69" s="54">
        <v>223.9409973147875</v>
      </c>
      <c r="Q69" s="54">
        <v>249.15633281748424</v>
      </c>
      <c r="R69" s="54">
        <v>27.663650126292417</v>
      </c>
      <c r="S69" s="54">
        <v>109.51858730809191</v>
      </c>
      <c r="T69" s="54">
        <v>143.26905135580836</v>
      </c>
      <c r="U69" s="54">
        <v>285.96188174968376</v>
      </c>
      <c r="V69" s="54">
        <v>217.49981616118242</v>
      </c>
      <c r="W69" s="54">
        <v>18.167142366497128</v>
      </c>
      <c r="X69" s="54">
        <v>163.4584143105279</v>
      </c>
      <c r="Y69" s="54">
        <v>146.70512660555025</v>
      </c>
      <c r="Z69" s="54">
        <v>917.60339050582468</v>
      </c>
      <c r="AA69" s="54">
        <v>584.82342914108813</v>
      </c>
      <c r="AB69" s="54">
        <v>71.913477371910147</v>
      </c>
      <c r="AC69" s="54">
        <v>271.22162568299319</v>
      </c>
      <c r="AD69" s="54">
        <v>6715.8833295756549</v>
      </c>
      <c r="AE69" s="54">
        <v>180.00367969217083</v>
      </c>
      <c r="AF69" s="54">
        <v>135577.70068714648</v>
      </c>
      <c r="AG69" s="54">
        <v>25396.193643023271</v>
      </c>
      <c r="AH69" s="54">
        <v>2165.2482590795266</v>
      </c>
      <c r="AI69" s="54">
        <v>4.6949848244513239</v>
      </c>
      <c r="AJ69" s="54">
        <v>1714.0567166117419</v>
      </c>
      <c r="AK69" s="54">
        <v>672.08206702418624</v>
      </c>
      <c r="AL69" s="54">
        <v>70.642367453756748</v>
      </c>
      <c r="AM69" s="54">
        <v>15034.388518291678</v>
      </c>
      <c r="AN69" s="54">
        <v>4.7458253309354035</v>
      </c>
      <c r="AO69" s="54">
        <v>389.77707435891193</v>
      </c>
      <c r="AP69" s="54">
        <v>252.57349313878771</v>
      </c>
      <c r="AQ69" s="54">
        <v>3156.4368876066596</v>
      </c>
      <c r="AR69" s="54">
        <v>457.95211818345484</v>
      </c>
      <c r="AS69" s="54">
        <v>967.95848780148503</v>
      </c>
      <c r="AT69" s="54">
        <v>321.31480555372036</v>
      </c>
      <c r="AU69" s="54">
        <v>4722.221939708299</v>
      </c>
      <c r="AV69" s="54">
        <v>4.6109471067402685</v>
      </c>
      <c r="AW69" s="54">
        <v>8799.2068963106431</v>
      </c>
      <c r="AX69" s="54">
        <v>841.58316140552813</v>
      </c>
      <c r="AY69" s="54">
        <v>1102.0524656956447</v>
      </c>
      <c r="AZ69" s="54">
        <v>3337.6349094507132</v>
      </c>
      <c r="BA69" s="54">
        <v>399.80746542893957</v>
      </c>
      <c r="BB69" s="54">
        <v>248.84010767882401</v>
      </c>
      <c r="BC69" s="54">
        <v>740.1021114650257</v>
      </c>
      <c r="BD69" s="54">
        <v>39.615386944771188</v>
      </c>
      <c r="BE69" s="54">
        <v>1685.3716265828389</v>
      </c>
      <c r="BF69" s="54">
        <v>36724.931231536859</v>
      </c>
      <c r="BG69" s="54">
        <v>9109.1651544712495</v>
      </c>
      <c r="BH69" s="54">
        <v>1683.1531143363109</v>
      </c>
      <c r="BI69" s="54">
        <v>1203.508314415054</v>
      </c>
      <c r="BJ69" s="54">
        <v>599.27524764136717</v>
      </c>
      <c r="BK69" s="54">
        <v>2748.6069986042698</v>
      </c>
      <c r="BL69" s="54">
        <v>3245.1499027425225</v>
      </c>
      <c r="BM69" s="54">
        <v>48320.294909679935</v>
      </c>
      <c r="BN69" s="54">
        <v>1087.4087199024593</v>
      </c>
      <c r="BO69" s="54">
        <v>0</v>
      </c>
      <c r="BP69" s="54">
        <v>0</v>
      </c>
      <c r="BQ69" s="55">
        <f t="shared" si="0"/>
        <v>327851.00858391752</v>
      </c>
      <c r="BR69" s="54">
        <v>46568.990553134368</v>
      </c>
      <c r="BS69" s="54">
        <v>0</v>
      </c>
      <c r="BT69" s="54">
        <v>0</v>
      </c>
      <c r="BU69" s="140">
        <f t="shared" si="1"/>
        <v>46568.990553134368</v>
      </c>
      <c r="BV69" s="54">
        <v>0</v>
      </c>
      <c r="BW69" s="54">
        <v>0</v>
      </c>
      <c r="BX69" s="54">
        <v>0</v>
      </c>
      <c r="BY69" s="141">
        <f t="shared" si="2"/>
        <v>0</v>
      </c>
      <c r="BZ69" s="141">
        <f t="shared" si="3"/>
        <v>0</v>
      </c>
      <c r="CA69" s="54">
        <v>0</v>
      </c>
      <c r="CB69" s="54"/>
      <c r="CC69" s="54"/>
      <c r="CD69" s="58">
        <v>77402.573447839444</v>
      </c>
      <c r="CE69" s="55">
        <f t="shared" si="4"/>
        <v>77402.573447839444</v>
      </c>
      <c r="CF69" s="142">
        <f t="shared" si="5"/>
        <v>123971.56400097381</v>
      </c>
      <c r="CG69" s="143">
        <f t="shared" si="6"/>
        <v>451822.57258489134</v>
      </c>
      <c r="CH69" s="143">
        <f>ponuda2013!BW69</f>
        <v>451822.57258489128</v>
      </c>
      <c r="CI69" s="62">
        <f t="shared" si="7"/>
        <v>0</v>
      </c>
      <c r="CJ69" s="62"/>
      <c r="CL69" s="62"/>
    </row>
    <row r="70" spans="1:90" customFormat="1" ht="15" x14ac:dyDescent="0.25">
      <c r="A70" s="139">
        <v>63</v>
      </c>
      <c r="B70" s="64" t="s">
        <v>292</v>
      </c>
      <c r="C70" s="65" t="s">
        <v>350</v>
      </c>
      <c r="D70" s="54">
        <v>4.4715398995760225</v>
      </c>
      <c r="E70" s="54">
        <v>63.83844363120852</v>
      </c>
      <c r="F70" s="54">
        <v>226.56932636396755</v>
      </c>
      <c r="G70" s="54">
        <v>792.83754268339226</v>
      </c>
      <c r="H70" s="54">
        <v>540.78889596710985</v>
      </c>
      <c r="I70" s="54">
        <v>1069.0552075879466</v>
      </c>
      <c r="J70" s="54">
        <v>251.58995871323864</v>
      </c>
      <c r="K70" s="54">
        <v>152.49962589450996</v>
      </c>
      <c r="L70" s="54">
        <v>545.95340961141937</v>
      </c>
      <c r="M70" s="54">
        <v>7291.9263610238495</v>
      </c>
      <c r="N70" s="54">
        <v>534.21099522643294</v>
      </c>
      <c r="O70" s="54">
        <v>1956.2000864163422</v>
      </c>
      <c r="P70" s="54">
        <v>88.02678327040968</v>
      </c>
      <c r="Q70" s="54">
        <v>25.801792071352171</v>
      </c>
      <c r="R70" s="54">
        <v>228.42042003540624</v>
      </c>
      <c r="S70" s="54">
        <v>888.17092108227996</v>
      </c>
      <c r="T70" s="54">
        <v>278.63377622359229</v>
      </c>
      <c r="U70" s="54">
        <v>3.7143923297994736</v>
      </c>
      <c r="V70" s="54">
        <v>528.31034066091547</v>
      </c>
      <c r="W70" s="54">
        <v>115.52620693578685</v>
      </c>
      <c r="X70" s="54">
        <v>381.20275193739678</v>
      </c>
      <c r="Y70" s="54">
        <v>349.59576151867606</v>
      </c>
      <c r="Z70" s="54">
        <v>1124.0085096199577</v>
      </c>
      <c r="AA70" s="54">
        <v>4258.3828763059519</v>
      </c>
      <c r="AB70" s="54">
        <v>287.45478933300501</v>
      </c>
      <c r="AC70" s="54">
        <v>16216.789523628653</v>
      </c>
      <c r="AD70" s="54">
        <v>6599.5882615429482</v>
      </c>
      <c r="AE70" s="54">
        <v>4482.9570190656623</v>
      </c>
      <c r="AF70" s="54">
        <v>11077.134028495622</v>
      </c>
      <c r="AG70" s="54">
        <v>83262.579246109177</v>
      </c>
      <c r="AH70" s="54">
        <v>1574.5510735029848</v>
      </c>
      <c r="AI70" s="54">
        <v>1022.5574162117011</v>
      </c>
      <c r="AJ70" s="54">
        <v>268.9693819185843</v>
      </c>
      <c r="AK70" s="54">
        <v>3002.8596544460547</v>
      </c>
      <c r="AL70" s="54">
        <v>746.18575070511315</v>
      </c>
      <c r="AM70" s="54">
        <v>172858.39892489617</v>
      </c>
      <c r="AN70" s="54">
        <v>3711.5792235093827</v>
      </c>
      <c r="AO70" s="54">
        <v>101.98202346094114</v>
      </c>
      <c r="AP70" s="54">
        <v>1194.0754342993746</v>
      </c>
      <c r="AQ70" s="54">
        <v>27857.547403332097</v>
      </c>
      <c r="AR70" s="54">
        <v>79.144651486342639</v>
      </c>
      <c r="AS70" s="54">
        <v>2054.3134325530054</v>
      </c>
      <c r="AT70" s="54">
        <v>205.79891517858854</v>
      </c>
      <c r="AU70" s="54">
        <v>1942.9637244600967</v>
      </c>
      <c r="AV70" s="54">
        <v>220.57638388909558</v>
      </c>
      <c r="AW70" s="54">
        <v>5487.1265544933358</v>
      </c>
      <c r="AX70" s="54">
        <v>1097.3718725382814</v>
      </c>
      <c r="AY70" s="54">
        <v>395.6466544770476</v>
      </c>
      <c r="AZ70" s="54">
        <v>13771.130662781503</v>
      </c>
      <c r="BA70" s="54">
        <v>1893.6666626979493</v>
      </c>
      <c r="BB70" s="54">
        <v>1310.4132575011299</v>
      </c>
      <c r="BC70" s="54">
        <v>253.84373923960644</v>
      </c>
      <c r="BD70" s="54">
        <v>132.57824897285573</v>
      </c>
      <c r="BE70" s="54">
        <v>23278.733112460261</v>
      </c>
      <c r="BF70" s="54">
        <v>38737.427286493599</v>
      </c>
      <c r="BG70" s="54">
        <v>15456.633891112509</v>
      </c>
      <c r="BH70" s="54">
        <v>35158.406163013358</v>
      </c>
      <c r="BI70" s="54">
        <v>12189.275952796437</v>
      </c>
      <c r="BJ70" s="54">
        <v>8032.7735748947944</v>
      </c>
      <c r="BK70" s="54">
        <v>13096.251401296669</v>
      </c>
      <c r="BL70" s="54">
        <v>3744.4377004478001</v>
      </c>
      <c r="BM70" s="54">
        <v>43.171448099241736</v>
      </c>
      <c r="BN70" s="54">
        <v>110497.09169096536</v>
      </c>
      <c r="BO70" s="54">
        <v>12695.854770665306</v>
      </c>
      <c r="BP70" s="54">
        <v>0</v>
      </c>
      <c r="BQ70" s="55">
        <f t="shared" si="0"/>
        <v>657739.57683198201</v>
      </c>
      <c r="BR70" s="54">
        <v>2271060.9529926069</v>
      </c>
      <c r="BS70" s="54">
        <v>0</v>
      </c>
      <c r="BT70" s="54">
        <v>0</v>
      </c>
      <c r="BU70" s="140">
        <f t="shared" si="1"/>
        <v>2271060.9529926069</v>
      </c>
      <c r="BV70" s="54">
        <v>0</v>
      </c>
      <c r="BW70" s="54">
        <v>0</v>
      </c>
      <c r="BX70" s="54">
        <v>0</v>
      </c>
      <c r="BY70" s="141">
        <f t="shared" si="2"/>
        <v>0</v>
      </c>
      <c r="BZ70" s="141">
        <f t="shared" si="3"/>
        <v>0</v>
      </c>
      <c r="CA70" s="54">
        <v>0</v>
      </c>
      <c r="CB70" s="54"/>
      <c r="CC70" s="54"/>
      <c r="CD70" s="58">
        <v>1343549.0208771597</v>
      </c>
      <c r="CE70" s="55">
        <f t="shared" si="4"/>
        <v>1343549.0208771597</v>
      </c>
      <c r="CF70" s="142">
        <f t="shared" si="5"/>
        <v>3614609.9738697666</v>
      </c>
      <c r="CG70" s="143">
        <f t="shared" si="6"/>
        <v>4272349.5507017486</v>
      </c>
      <c r="CH70" s="143">
        <f>ponuda2013!BW70</f>
        <v>4272349.5507017476</v>
      </c>
      <c r="CI70" s="62">
        <f t="shared" si="7"/>
        <v>0</v>
      </c>
      <c r="CJ70" s="62"/>
      <c r="CL70" s="62"/>
    </row>
    <row r="71" spans="1:90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0.97401736969678199</v>
      </c>
      <c r="BP71" s="54">
        <v>0.2</v>
      </c>
      <c r="BQ71" s="55">
        <f t="shared" si="0"/>
        <v>1.1740173696967819</v>
      </c>
      <c r="BR71" s="54">
        <v>497697.15907841118</v>
      </c>
      <c r="BS71" s="54">
        <v>0</v>
      </c>
      <c r="BT71" s="54">
        <v>0</v>
      </c>
      <c r="BU71" s="140">
        <f t="shared" si="1"/>
        <v>497697.15907841118</v>
      </c>
      <c r="BV71" s="54">
        <v>0</v>
      </c>
      <c r="BW71" s="54">
        <v>0</v>
      </c>
      <c r="BX71" s="54">
        <v>0</v>
      </c>
      <c r="BY71" s="141">
        <f t="shared" si="2"/>
        <v>0</v>
      </c>
      <c r="BZ71" s="141">
        <f t="shared" si="3"/>
        <v>0</v>
      </c>
      <c r="CA71" s="54">
        <v>0</v>
      </c>
      <c r="CB71" s="54"/>
      <c r="CC71" s="54"/>
      <c r="CD71" s="58">
        <v>0</v>
      </c>
      <c r="CE71" s="55">
        <f t="shared" si="4"/>
        <v>0</v>
      </c>
      <c r="CF71" s="142">
        <f t="shared" si="5"/>
        <v>497697.15907841118</v>
      </c>
      <c r="CG71" s="143">
        <f t="shared" si="6"/>
        <v>497698.33309578086</v>
      </c>
      <c r="CH71" s="143">
        <f>ponuda2013!BW71</f>
        <v>497698.33309578086</v>
      </c>
      <c r="CI71" s="62">
        <f t="shared" si="7"/>
        <v>0</v>
      </c>
      <c r="CJ71" s="62"/>
      <c r="CL71" s="62"/>
    </row>
    <row r="72" spans="1:90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f t="shared" si="0"/>
        <v>0</v>
      </c>
      <c r="BR72" s="54">
        <v>0</v>
      </c>
      <c r="BS72" s="54">
        <v>0</v>
      </c>
      <c r="BT72" s="54">
        <v>0</v>
      </c>
      <c r="BU72" s="140">
        <f t="shared" si="1"/>
        <v>0</v>
      </c>
      <c r="BV72" s="54">
        <v>0</v>
      </c>
      <c r="BW72" s="54">
        <v>0</v>
      </c>
      <c r="BX72" s="54">
        <v>0</v>
      </c>
      <c r="BY72" s="141">
        <f t="shared" si="2"/>
        <v>0</v>
      </c>
      <c r="BZ72" s="141">
        <f t="shared" si="3"/>
        <v>0</v>
      </c>
      <c r="CA72" s="54">
        <v>0</v>
      </c>
      <c r="CB72" s="54"/>
      <c r="CC72" s="54"/>
      <c r="CD72" s="58">
        <v>0</v>
      </c>
      <c r="CE72" s="55">
        <f t="shared" si="4"/>
        <v>0</v>
      </c>
      <c r="CF72" s="142">
        <f t="shared" si="5"/>
        <v>0</v>
      </c>
      <c r="CG72" s="143">
        <f t="shared" si="6"/>
        <v>0</v>
      </c>
      <c r="CH72" s="143">
        <f>ponuda2013!BW72</f>
        <v>0</v>
      </c>
      <c r="CI72" s="62">
        <f t="shared" si="7"/>
        <v>0</v>
      </c>
      <c r="CJ72" s="62"/>
      <c r="CL72" s="62"/>
    </row>
    <row r="73" spans="1:90" customFormat="1" ht="15" x14ac:dyDescent="0.25">
      <c r="A73" s="147">
        <v>66</v>
      </c>
      <c r="B73" s="72" t="s">
        <v>360</v>
      </c>
      <c r="C73" s="148" t="s">
        <v>364</v>
      </c>
      <c r="D73" s="149">
        <f t="shared" ref="D73:BO73" si="8">SUM(D8:D72)</f>
        <v>10329195.412564661</v>
      </c>
      <c r="E73" s="149">
        <f t="shared" si="8"/>
        <v>803053.28296119825</v>
      </c>
      <c r="F73" s="149">
        <f t="shared" si="8"/>
        <v>824085.18428115244</v>
      </c>
      <c r="G73" s="149">
        <f t="shared" si="8"/>
        <v>2167040.803247544</v>
      </c>
      <c r="H73" s="149">
        <f t="shared" si="8"/>
        <v>24471117.688473597</v>
      </c>
      <c r="I73" s="149">
        <f t="shared" si="8"/>
        <v>3813344.5000601541</v>
      </c>
      <c r="J73" s="149">
        <f t="shared" si="8"/>
        <v>3308449.8596315272</v>
      </c>
      <c r="K73" s="149">
        <f t="shared" si="8"/>
        <v>1922076.5070830057</v>
      </c>
      <c r="L73" s="149">
        <f t="shared" si="8"/>
        <v>2219244.1081158901</v>
      </c>
      <c r="M73" s="149">
        <f t="shared" si="8"/>
        <v>16256825.72212149</v>
      </c>
      <c r="N73" s="149">
        <f t="shared" si="8"/>
        <v>4520582.1813080246</v>
      </c>
      <c r="O73" s="149">
        <f t="shared" si="8"/>
        <v>2460025.955059336</v>
      </c>
      <c r="P73" s="149">
        <f t="shared" si="8"/>
        <v>3202358.1808996592</v>
      </c>
      <c r="Q73" s="149">
        <f t="shared" si="8"/>
        <v>4295110.7514644573</v>
      </c>
      <c r="R73" s="149">
        <f t="shared" si="8"/>
        <v>2217023.0777743002</v>
      </c>
      <c r="S73" s="149">
        <f t="shared" si="8"/>
        <v>6332888.6205124008</v>
      </c>
      <c r="T73" s="149">
        <f t="shared" si="8"/>
        <v>1574720.5292547271</v>
      </c>
      <c r="U73" s="149">
        <f t="shared" si="8"/>
        <v>3973558.5843891259</v>
      </c>
      <c r="V73" s="149">
        <f t="shared" si="8"/>
        <v>3157371.3613383449</v>
      </c>
      <c r="W73" s="149">
        <f t="shared" si="8"/>
        <v>724301.02344068466</v>
      </c>
      <c r="X73" s="149">
        <f t="shared" si="8"/>
        <v>1826210.1761934538</v>
      </c>
      <c r="Y73" s="149">
        <f t="shared" si="8"/>
        <v>2370822.3505882691</v>
      </c>
      <c r="Z73" s="149">
        <f t="shared" si="8"/>
        <v>1972775.9900916868</v>
      </c>
      <c r="AA73" s="149">
        <f t="shared" si="8"/>
        <v>19984937.586987667</v>
      </c>
      <c r="AB73" s="149">
        <f t="shared" si="8"/>
        <v>890223.13170307409</v>
      </c>
      <c r="AC73" s="149">
        <f t="shared" si="8"/>
        <v>2254709.6879537068</v>
      </c>
      <c r="AD73" s="149">
        <f t="shared" si="8"/>
        <v>26224399.04911435</v>
      </c>
      <c r="AE73" s="149">
        <f t="shared" si="8"/>
        <v>2394428.8730301163</v>
      </c>
      <c r="AF73" s="149">
        <f t="shared" si="8"/>
        <v>13338636.532568438</v>
      </c>
      <c r="AG73" s="149">
        <f t="shared" si="8"/>
        <v>11807305.345016422</v>
      </c>
      <c r="AH73" s="149">
        <f t="shared" si="8"/>
        <v>6910708.506339848</v>
      </c>
      <c r="AI73" s="149">
        <f t="shared" si="8"/>
        <v>1516314.8536172907</v>
      </c>
      <c r="AJ73" s="149">
        <f t="shared" si="8"/>
        <v>1274578.9809042355</v>
      </c>
      <c r="AK73" s="149">
        <f t="shared" si="8"/>
        <v>3858056.7593340371</v>
      </c>
      <c r="AL73" s="149">
        <f t="shared" si="8"/>
        <v>459250.4562626172</v>
      </c>
      <c r="AM73" s="149">
        <f t="shared" si="8"/>
        <v>10486184.435001766</v>
      </c>
      <c r="AN73" s="149">
        <f t="shared" si="8"/>
        <v>1572326.1035019534</v>
      </c>
      <c r="AO73" s="149">
        <f t="shared" si="8"/>
        <v>1703392.2420987936</v>
      </c>
      <c r="AP73" s="149">
        <f t="shared" si="8"/>
        <v>5320813.9786698977</v>
      </c>
      <c r="AQ73" s="149">
        <f t="shared" si="8"/>
        <v>2263180.5533503508</v>
      </c>
      <c r="AR73" s="149">
        <f t="shared" si="8"/>
        <v>4645527.1392936045</v>
      </c>
      <c r="AS73" s="149">
        <f t="shared" si="8"/>
        <v>2800476.7852236456</v>
      </c>
      <c r="AT73" s="149">
        <f t="shared" si="8"/>
        <v>1178564.6374223656</v>
      </c>
      <c r="AU73" s="149">
        <f t="shared" si="8"/>
        <v>2330495.078020067</v>
      </c>
      <c r="AV73" s="149">
        <f t="shared" si="8"/>
        <v>985199.99999999977</v>
      </c>
      <c r="AW73" s="149">
        <f t="shared" si="8"/>
        <v>3951280.8517930824</v>
      </c>
      <c r="AX73" s="149">
        <f t="shared" si="8"/>
        <v>4503548.8790400038</v>
      </c>
      <c r="AY73" s="149">
        <f t="shared" si="8"/>
        <v>612162.84201323288</v>
      </c>
      <c r="AZ73" s="149">
        <f t="shared" si="8"/>
        <v>2886405.4163850951</v>
      </c>
      <c r="BA73" s="149">
        <f t="shared" si="8"/>
        <v>588815.91450165957</v>
      </c>
      <c r="BB73" s="149">
        <f t="shared" si="8"/>
        <v>1008630.664485511</v>
      </c>
      <c r="BC73" s="149">
        <f t="shared" si="8"/>
        <v>236572.79395490466</v>
      </c>
      <c r="BD73" s="149">
        <f t="shared" si="8"/>
        <v>3350107.1861700672</v>
      </c>
      <c r="BE73" s="149">
        <f t="shared" si="8"/>
        <v>1103700.4284500752</v>
      </c>
      <c r="BF73" s="149">
        <f t="shared" si="8"/>
        <v>12454481.754036361</v>
      </c>
      <c r="BG73" s="149">
        <f t="shared" si="8"/>
        <v>2772942.0051894998</v>
      </c>
      <c r="BH73" s="149">
        <f t="shared" si="8"/>
        <v>5899422.771045832</v>
      </c>
      <c r="BI73" s="149">
        <f t="shared" si="8"/>
        <v>815809.54134206136</v>
      </c>
      <c r="BJ73" s="149">
        <f t="shared" si="8"/>
        <v>1479923.8374255134</v>
      </c>
      <c r="BK73" s="149">
        <f t="shared" si="8"/>
        <v>1568132.5890723018</v>
      </c>
      <c r="BL73" s="149">
        <f t="shared" si="8"/>
        <v>1887923.5944967244</v>
      </c>
      <c r="BM73" s="149">
        <f t="shared" si="8"/>
        <v>442457.15815765655</v>
      </c>
      <c r="BN73" s="149">
        <f t="shared" si="8"/>
        <v>868554.86614942749</v>
      </c>
      <c r="BO73" s="149">
        <f t="shared" si="8"/>
        <v>182985.37594734799</v>
      </c>
      <c r="BP73" s="149">
        <f t="shared" ref="BP73:CH73" si="9">SUM(BP8:BP72)</f>
        <v>0.2</v>
      </c>
      <c r="BQ73" s="149">
        <f t="shared" si="9"/>
        <v>275555751.23592532</v>
      </c>
      <c r="BR73" s="149">
        <f t="shared" si="9"/>
        <v>163430059.58771285</v>
      </c>
      <c r="BS73" s="149">
        <f t="shared" si="9"/>
        <v>3324460.4575340841</v>
      </c>
      <c r="BT73" s="149">
        <f t="shared" si="9"/>
        <v>66058227.138965443</v>
      </c>
      <c r="BU73" s="149">
        <f t="shared" si="9"/>
        <v>232812747.18421242</v>
      </c>
      <c r="BV73" s="149">
        <f t="shared" si="9"/>
        <v>63974659.702660635</v>
      </c>
      <c r="BW73" s="149">
        <f t="shared" si="9"/>
        <v>0</v>
      </c>
      <c r="BX73" s="149">
        <f t="shared" si="9"/>
        <v>-2202204.6219446999</v>
      </c>
      <c r="BY73" s="149">
        <f t="shared" si="9"/>
        <v>-2202204.6219446999</v>
      </c>
      <c r="BZ73" s="149">
        <f t="shared" si="9"/>
        <v>61772455.080715939</v>
      </c>
      <c r="CA73" s="149">
        <f t="shared" si="9"/>
        <v>66982306.668319598</v>
      </c>
      <c r="CB73" s="149">
        <f t="shared" si="9"/>
        <v>0</v>
      </c>
      <c r="CC73" s="149">
        <f t="shared" si="9"/>
        <v>0</v>
      </c>
      <c r="CD73" s="149">
        <v>69946981.496031359</v>
      </c>
      <c r="CE73" s="149">
        <f t="shared" si="9"/>
        <v>136929288.16435102</v>
      </c>
      <c r="CF73" s="149">
        <f t="shared" si="9"/>
        <v>431514490.42927921</v>
      </c>
      <c r="CG73" s="149">
        <f t="shared" si="9"/>
        <v>707070241.66520441</v>
      </c>
      <c r="CH73" s="149">
        <f t="shared" si="9"/>
        <v>707070241.42183626</v>
      </c>
      <c r="CI73" s="62">
        <f t="shared" ref="CI73" si="10">CH73-CG73</f>
        <v>-0.24336814880371094</v>
      </c>
      <c r="CJ73" s="62"/>
      <c r="CL73" s="62"/>
    </row>
    <row r="74" spans="1:90" customFormat="1" ht="15" x14ac:dyDescent="0.25">
      <c r="A74" s="150"/>
      <c r="B74" s="151"/>
      <c r="C74" s="15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55">
        <f t="shared" ref="BQ74:BQ76" si="11">SUM(D74:BP74)</f>
        <v>0</v>
      </c>
      <c r="BR74" s="77"/>
      <c r="BS74" s="88"/>
      <c r="BT74" s="88"/>
      <c r="BU74" s="140">
        <f t="shared" ref="BU74:BU76" si="12">SUM(BR74:BT74)</f>
        <v>0</v>
      </c>
      <c r="BV74" s="155"/>
      <c r="BW74" s="88"/>
      <c r="BX74" s="88"/>
      <c r="BY74" s="141"/>
      <c r="BZ74" s="141"/>
      <c r="CA74" s="78"/>
      <c r="CB74" s="79"/>
      <c r="CC74" s="78"/>
      <c r="CD74" s="79"/>
      <c r="CE74" s="55"/>
      <c r="CF74" s="142"/>
      <c r="CG74" s="143"/>
      <c r="CH74" s="143"/>
      <c r="CJ74" s="62"/>
      <c r="CL74" s="62"/>
    </row>
    <row r="75" spans="1:90" customFormat="1" ht="15" x14ac:dyDescent="0.25">
      <c r="A75" s="223"/>
      <c r="B75" s="224"/>
      <c r="C75" s="225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55"/>
      <c r="BR75" s="222"/>
      <c r="BS75" s="222"/>
      <c r="BT75" s="222"/>
      <c r="BU75" s="140"/>
      <c r="BV75" s="222"/>
      <c r="BW75" s="222"/>
      <c r="BX75" s="222"/>
      <c r="BY75" s="141"/>
      <c r="BZ75" s="141"/>
      <c r="CA75" s="222"/>
      <c r="CB75" s="222"/>
      <c r="CC75" s="222"/>
      <c r="CD75" s="222"/>
      <c r="CE75" s="55"/>
      <c r="CF75" s="142"/>
      <c r="CG75" s="143"/>
      <c r="CH75" s="222"/>
      <c r="CJ75" s="62"/>
      <c r="CL75" s="62"/>
    </row>
    <row r="76" spans="1:90" customFormat="1" ht="15" x14ac:dyDescent="0.25">
      <c r="A76" s="206">
        <v>68</v>
      </c>
      <c r="B76" s="18" t="s">
        <v>152</v>
      </c>
      <c r="C76" s="226" t="s">
        <v>216</v>
      </c>
      <c r="D76" s="82">
        <f>netoporezi!D73</f>
        <v>658004.66871732555</v>
      </c>
      <c r="E76" s="82">
        <f>netoporezi!E73</f>
        <v>45646.723304535517</v>
      </c>
      <c r="F76" s="82">
        <f>netoporezi!F73</f>
        <v>-9385.1772208164202</v>
      </c>
      <c r="G76" s="82">
        <f>netoporezi!G73</f>
        <v>-11197.160291187978</v>
      </c>
      <c r="H76" s="82">
        <f>netoporezi!H73</f>
        <v>137882.52444800042</v>
      </c>
      <c r="I76" s="82">
        <f>netoporezi!I73</f>
        <v>53355.522718754801</v>
      </c>
      <c r="J76" s="82">
        <f>netoporezi!J73</f>
        <v>-11049.839930882628</v>
      </c>
      <c r="K76" s="82">
        <f>netoporezi!K73</f>
        <v>52423.506604662995</v>
      </c>
      <c r="L76" s="82">
        <f>netoporezi!L73</f>
        <v>66255.904984986875</v>
      </c>
      <c r="M76" s="82">
        <f>netoporezi!M73</f>
        <v>640582.81889925664</v>
      </c>
      <c r="N76" s="82">
        <f>netoporezi!N73</f>
        <v>30817.85018006057</v>
      </c>
      <c r="O76" s="82">
        <f>netoporezi!O73</f>
        <v>34774.055901727377</v>
      </c>
      <c r="P76" s="82">
        <f>netoporezi!P73</f>
        <v>91241.839290415955</v>
      </c>
      <c r="Q76" s="82">
        <f>netoporezi!Q73</f>
        <v>7689.2838070128719</v>
      </c>
      <c r="R76" s="82">
        <f>netoporezi!R73</f>
        <v>5476.9393785359471</v>
      </c>
      <c r="S76" s="82">
        <f>netoporezi!S73</f>
        <v>-49288.587358454293</v>
      </c>
      <c r="T76" s="82">
        <f>netoporezi!T73</f>
        <v>-4920.5231173342227</v>
      </c>
      <c r="U76" s="82">
        <f>netoporezi!U73</f>
        <v>-958.56384979223924</v>
      </c>
      <c r="V76" s="82">
        <f>netoporezi!V73</f>
        <v>12028.654604404983</v>
      </c>
      <c r="W76" s="82">
        <f>netoporezi!W73</f>
        <v>4898.9802152636667</v>
      </c>
      <c r="X76" s="82">
        <f>netoporezi!X73</f>
        <v>30389.832714410877</v>
      </c>
      <c r="Y76" s="82">
        <f>netoporezi!Y73</f>
        <v>40977.661963631777</v>
      </c>
      <c r="Z76" s="82">
        <f>netoporezi!Z73</f>
        <v>224.02020057043117</v>
      </c>
      <c r="AA76" s="82">
        <f>netoporezi!AA73</f>
        <v>230662.70454168142</v>
      </c>
      <c r="AB76" s="82">
        <f>netoporezi!AB73</f>
        <v>6576.874190325525</v>
      </c>
      <c r="AC76" s="82">
        <f>netoporezi!AC73</f>
        <v>58590.325555225521</v>
      </c>
      <c r="AD76" s="82">
        <f>netoporezi!AD73</f>
        <v>929501.102213645</v>
      </c>
      <c r="AE76" s="82">
        <f>netoporezi!AE73</f>
        <v>106571.13986451039</v>
      </c>
      <c r="AF76" s="82">
        <f>netoporezi!AF73</f>
        <v>337263.53904138773</v>
      </c>
      <c r="AG76" s="82">
        <f>netoporezi!AG73</f>
        <v>402394.72272125049</v>
      </c>
      <c r="AH76" s="82">
        <f>netoporezi!AH73</f>
        <v>570591.54889151803</v>
      </c>
      <c r="AI76" s="82">
        <f>netoporezi!AI73</f>
        <v>117885.16368043835</v>
      </c>
      <c r="AJ76" s="82">
        <f>netoporezi!AJ73</f>
        <v>42704.314095765774</v>
      </c>
      <c r="AK76" s="82">
        <f>netoporezi!AK73</f>
        <v>9343.2683588373038</v>
      </c>
      <c r="AL76" s="82">
        <f>netoporezi!AL73</f>
        <v>285.09673738301012</v>
      </c>
      <c r="AM76" s="82">
        <f>netoporezi!AM73</f>
        <v>317415.62747049419</v>
      </c>
      <c r="AN76" s="82">
        <f>netoporezi!AN73</f>
        <v>12473.904599639536</v>
      </c>
      <c r="AO76" s="82">
        <f>netoporezi!AO73</f>
        <v>32507.765005366</v>
      </c>
      <c r="AP76" s="82">
        <f>netoporezi!AP73</f>
        <v>46886.04806709745</v>
      </c>
      <c r="AQ76" s="82">
        <f>netoporezi!AQ73</f>
        <v>36919.457451438517</v>
      </c>
      <c r="AR76" s="82">
        <f>netoporezi!AR73</f>
        <v>326472.88559152256</v>
      </c>
      <c r="AS76" s="82">
        <f>netoporezi!AS73</f>
        <v>185423.22972146797</v>
      </c>
      <c r="AT76" s="82">
        <f>netoporezi!AT73</f>
        <v>61235.368726838213</v>
      </c>
      <c r="AU76" s="82">
        <f>netoporezi!AU73</f>
        <v>110004.92197993425</v>
      </c>
      <c r="AV76" s="82">
        <f>netoporezi!AV73</f>
        <v>0</v>
      </c>
      <c r="AW76" s="82">
        <f>netoporezi!AW73</f>
        <v>135819.17298267482</v>
      </c>
      <c r="AX76" s="82">
        <f>netoporezi!AX73</f>
        <v>89951.144231682134</v>
      </c>
      <c r="AY76" s="82">
        <f>netoporezi!AY73</f>
        <v>12537.161232254603</v>
      </c>
      <c r="AZ76" s="82">
        <f>netoporezi!AZ73</f>
        <v>29294.596909273678</v>
      </c>
      <c r="BA76" s="82">
        <f>netoporezi!BA73</f>
        <v>15784.088432828343</v>
      </c>
      <c r="BB76" s="82">
        <f>netoporezi!BB73</f>
        <v>79469.341604774832</v>
      </c>
      <c r="BC76" s="82">
        <f>netoporezi!BC73</f>
        <v>9127.2073035813082</v>
      </c>
      <c r="BD76" s="82">
        <f>netoporezi!BD73</f>
        <v>50092.824737259019</v>
      </c>
      <c r="BE76" s="82">
        <f>netoporezi!BE73</f>
        <v>37699.578012752048</v>
      </c>
      <c r="BF76" s="82">
        <f>netoporezi!BF73</f>
        <v>2105618.3223343864</v>
      </c>
      <c r="BG76" s="82">
        <f>netoporezi!BG73</f>
        <v>333758.01060388808</v>
      </c>
      <c r="BH76" s="82">
        <f>netoporezi!BH73</f>
        <v>564677.25010862597</v>
      </c>
      <c r="BI76" s="82">
        <f>netoporezi!BI73</f>
        <v>111890.4646724402</v>
      </c>
      <c r="BJ76" s="82">
        <f>netoporezi!BJ73</f>
        <v>214076.16631559323</v>
      </c>
      <c r="BK76" s="82">
        <f>netoporezi!BK73</f>
        <v>122567.41976017886</v>
      </c>
      <c r="BL76" s="82">
        <f>netoporezi!BL73</f>
        <v>223876.41463472377</v>
      </c>
      <c r="BM76" s="82">
        <f>netoporezi!BM73</f>
        <v>5542.8435959336048</v>
      </c>
      <c r="BN76" s="82">
        <f>netoporezi!BN73</f>
        <v>83345.139157603393</v>
      </c>
      <c r="BO76" s="82">
        <f>netoporezi!BO73</f>
        <v>0</v>
      </c>
      <c r="BP76" s="82">
        <f>netoporezi!BP73</f>
        <v>0</v>
      </c>
      <c r="BQ76" s="55">
        <f t="shared" si="11"/>
        <v>9992707.0913013089</v>
      </c>
      <c r="BR76" s="82">
        <f>netoporezi!BR73</f>
        <v>30742661.372611169</v>
      </c>
      <c r="BS76" s="82">
        <f>netoporezi!BS73</f>
        <v>-19606.312191232377</v>
      </c>
      <c r="BT76" s="82">
        <f>netoporezi!BT73</f>
        <v>93172.524949939689</v>
      </c>
      <c r="BU76" s="140">
        <f t="shared" si="12"/>
        <v>30816227.585369874</v>
      </c>
      <c r="BV76" s="82">
        <f>netoporezi!BV73</f>
        <v>1282221.4393393281</v>
      </c>
      <c r="BW76" s="82">
        <f>netoporezi!BW73</f>
        <v>0</v>
      </c>
      <c r="BX76" s="82">
        <f>netoporezi!BX73</f>
        <v>-88511.09234576064</v>
      </c>
      <c r="BY76" s="141">
        <f t="shared" ref="BY76" si="13">BX76+BW76</f>
        <v>-88511.09234576064</v>
      </c>
      <c r="BZ76" s="141">
        <f t="shared" ref="BZ76" si="14">BV76+BY76</f>
        <v>1193710.3469935674</v>
      </c>
      <c r="CA76" s="82">
        <f>netoporezi!CA73</f>
        <v>0</v>
      </c>
      <c r="CB76" s="82">
        <f>netoporezi!CB73</f>
        <v>0</v>
      </c>
      <c r="CC76" s="82">
        <f>netoporezi!CC73</f>
        <v>0</v>
      </c>
      <c r="CD76" s="82">
        <f>netoporezi!CD73</f>
        <v>9763355.4063220453</v>
      </c>
      <c r="CE76" s="55">
        <f t="shared" ref="CE76" si="15">SUM(CA76:CD76)</f>
        <v>9763355.4063220453</v>
      </c>
      <c r="CF76" s="142">
        <f t="shared" ref="CF76" si="16">CE76+BZ76+BU76</f>
        <v>41773293.338685483</v>
      </c>
      <c r="CG76" s="143">
        <f t="shared" ref="CG76" si="17">CF76+BQ76</f>
        <v>51766000.42998679</v>
      </c>
      <c r="CH76" s="4"/>
      <c r="CJ76" s="62"/>
      <c r="CL76" s="62"/>
    </row>
    <row r="77" spans="1:90" customFormat="1" ht="15" x14ac:dyDescent="0.25">
      <c r="A77" s="147">
        <v>69</v>
      </c>
      <c r="B77" s="162" t="s">
        <v>198</v>
      </c>
      <c r="C77" s="227" t="s">
        <v>199</v>
      </c>
      <c r="D77" s="149">
        <v>10987200.08128199</v>
      </c>
      <c r="E77" s="149">
        <v>848700.00626573386</v>
      </c>
      <c r="F77" s="149">
        <v>814700.00706033572</v>
      </c>
      <c r="G77" s="149">
        <v>2155843.6429563561</v>
      </c>
      <c r="H77" s="149">
        <v>24609000.212921612</v>
      </c>
      <c r="I77" s="149">
        <v>3866700.0227789083</v>
      </c>
      <c r="J77" s="149">
        <v>3297400.0197006431</v>
      </c>
      <c r="K77" s="149">
        <v>1974500.0136876688</v>
      </c>
      <c r="L77" s="149">
        <v>2285500.0131008769</v>
      </c>
      <c r="M77" s="149">
        <v>16897408.541020747</v>
      </c>
      <c r="N77" s="149">
        <v>4551400.0314880861</v>
      </c>
      <c r="O77" s="149">
        <v>2494800.0109610627</v>
      </c>
      <c r="P77" s="149">
        <v>3293600.0201900732</v>
      </c>
      <c r="Q77" s="149">
        <v>4302800.0352714695</v>
      </c>
      <c r="R77" s="149">
        <v>2222500.017152837</v>
      </c>
      <c r="S77" s="149">
        <v>6283600.0331539474</v>
      </c>
      <c r="T77" s="149">
        <v>1569800.0061373929</v>
      </c>
      <c r="U77" s="149">
        <v>3972600.0205393345</v>
      </c>
      <c r="V77" s="149">
        <v>3169400.0159427519</v>
      </c>
      <c r="W77" s="149">
        <v>729200.00365594833</v>
      </c>
      <c r="X77" s="149">
        <v>1856600.0089078646</v>
      </c>
      <c r="Y77" s="149">
        <v>2411800.0125519009</v>
      </c>
      <c r="Z77" s="149">
        <v>1973000.0102922569</v>
      </c>
      <c r="AA77" s="149">
        <v>20215600.291529357</v>
      </c>
      <c r="AB77" s="149">
        <v>896800.00589339959</v>
      </c>
      <c r="AC77" s="149">
        <v>2313300.0135089317</v>
      </c>
      <c r="AD77" s="149">
        <v>27153900.151327979</v>
      </c>
      <c r="AE77" s="149">
        <v>2501000.0128946267</v>
      </c>
      <c r="AF77" s="149">
        <v>13675900.071609827</v>
      </c>
      <c r="AG77" s="149">
        <v>12209700.067737674</v>
      </c>
      <c r="AH77" s="149">
        <v>7481300.0552313672</v>
      </c>
      <c r="AI77" s="149">
        <v>1634200.0172977294</v>
      </c>
      <c r="AJ77" s="149">
        <v>1317283.2950000011</v>
      </c>
      <c r="AK77" s="149">
        <v>3867400.027692874</v>
      </c>
      <c r="AL77" s="149">
        <v>459535.55300000013</v>
      </c>
      <c r="AM77" s="149">
        <v>10803600.062472261</v>
      </c>
      <c r="AN77" s="149">
        <v>1584800.0081015939</v>
      </c>
      <c r="AO77" s="149">
        <v>1735900.0071041593</v>
      </c>
      <c r="AP77" s="149">
        <v>5367700.0267369971</v>
      </c>
      <c r="AQ77" s="149">
        <v>2300100.0108017884</v>
      </c>
      <c r="AR77" s="149">
        <v>4972000.0248851292</v>
      </c>
      <c r="AS77" s="149">
        <v>2985900.0149451145</v>
      </c>
      <c r="AT77" s="149">
        <v>1239800.0061492037</v>
      </c>
      <c r="AU77" s="149">
        <v>2440500</v>
      </c>
      <c r="AV77" s="149">
        <v>985199.99999999977</v>
      </c>
      <c r="AW77" s="149">
        <v>4087100.024775757</v>
      </c>
      <c r="AX77" s="149">
        <v>4593500.0232716836</v>
      </c>
      <c r="AY77" s="149">
        <v>624700.00324548758</v>
      </c>
      <c r="AZ77" s="149">
        <v>2915700.0132943681</v>
      </c>
      <c r="BA77" s="149">
        <v>604600.00293448777</v>
      </c>
      <c r="BB77" s="149">
        <v>1088100.006090286</v>
      </c>
      <c r="BC77" s="149">
        <v>245700.00125848589</v>
      </c>
      <c r="BD77" s="149">
        <v>3400200.0109073268</v>
      </c>
      <c r="BE77" s="149">
        <v>1141400.0064628276</v>
      </c>
      <c r="BF77" s="149">
        <v>14560100.076370746</v>
      </c>
      <c r="BG77" s="149">
        <v>3106700.0157933873</v>
      </c>
      <c r="BH77" s="149">
        <v>6464100.021154453</v>
      </c>
      <c r="BI77" s="149">
        <v>927700.00601450133</v>
      </c>
      <c r="BJ77" s="149">
        <v>1694000.0037411065</v>
      </c>
      <c r="BK77" s="149">
        <v>1690700.0088324803</v>
      </c>
      <c r="BL77" s="149">
        <v>2111800.0091314483</v>
      </c>
      <c r="BM77" s="149">
        <v>448000.00175359013</v>
      </c>
      <c r="BN77" s="149">
        <v>951900.00530703075</v>
      </c>
      <c r="BO77" s="149">
        <v>182985.37594734799</v>
      </c>
      <c r="BP77" s="149">
        <v>0.2</v>
      </c>
      <c r="BQ77" s="149">
        <f>BQ76+BQ73</f>
        <v>285548458.32722664</v>
      </c>
      <c r="BR77" s="149">
        <f>BR76+BR73</f>
        <v>194172720.96032402</v>
      </c>
      <c r="BS77" s="149">
        <f>BS76+BS73</f>
        <v>3304854.1453428515</v>
      </c>
      <c r="BT77" s="149">
        <f t="shared" ref="BT77:CG77" si="18">BT76+BT73</f>
        <v>66151399.663915381</v>
      </c>
      <c r="BU77" s="149">
        <f t="shared" si="18"/>
        <v>263628974.7695823</v>
      </c>
      <c r="BV77" s="149">
        <f t="shared" si="18"/>
        <v>65256881.14199996</v>
      </c>
      <c r="BW77" s="149">
        <f t="shared" si="18"/>
        <v>0</v>
      </c>
      <c r="BX77" s="149">
        <f t="shared" si="18"/>
        <v>-2290715.7142904606</v>
      </c>
      <c r="BY77" s="149">
        <f t="shared" si="18"/>
        <v>-2290715.7142904606</v>
      </c>
      <c r="BZ77" s="149">
        <f t="shared" si="18"/>
        <v>62966165.427709505</v>
      </c>
      <c r="CA77" s="149">
        <f t="shared" si="18"/>
        <v>66982306.668319598</v>
      </c>
      <c r="CB77" s="149">
        <f t="shared" si="18"/>
        <v>0</v>
      </c>
      <c r="CC77" s="149">
        <f t="shared" si="18"/>
        <v>0</v>
      </c>
      <c r="CD77" s="149">
        <f t="shared" si="18"/>
        <v>79710336.902353406</v>
      </c>
      <c r="CE77" s="149">
        <f t="shared" si="18"/>
        <v>146692643.57067305</v>
      </c>
      <c r="CF77" s="149">
        <f t="shared" si="18"/>
        <v>473287783.76796472</v>
      </c>
      <c r="CG77" s="149">
        <f t="shared" si="18"/>
        <v>758836242.09519124</v>
      </c>
      <c r="CH77" s="143"/>
      <c r="CJ77" s="62"/>
      <c r="CL77" s="62"/>
    </row>
    <row r="78" spans="1:90" customFormat="1" ht="15" x14ac:dyDescent="0.25">
      <c r="A78" s="87">
        <v>71</v>
      </c>
      <c r="B78" s="163" t="s">
        <v>200</v>
      </c>
      <c r="C78" s="228" t="s">
        <v>201</v>
      </c>
      <c r="D78" s="165">
        <v>1138900</v>
      </c>
      <c r="E78" s="165">
        <v>1166500</v>
      </c>
      <c r="F78" s="165">
        <v>398000</v>
      </c>
      <c r="G78" s="165">
        <v>1163405.7252575024</v>
      </c>
      <c r="H78" s="165">
        <v>6935600.0000000019</v>
      </c>
      <c r="I78" s="165">
        <v>1930700.0000000002</v>
      </c>
      <c r="J78" s="165">
        <v>1082600.0000000002</v>
      </c>
      <c r="K78" s="79">
        <v>453200</v>
      </c>
      <c r="L78" s="79">
        <v>862100.00000000023</v>
      </c>
      <c r="M78" s="79">
        <v>1219893.2747424999</v>
      </c>
      <c r="N78" s="79">
        <v>937100</v>
      </c>
      <c r="O78" s="79">
        <v>914400</v>
      </c>
      <c r="P78" s="79">
        <v>894300</v>
      </c>
      <c r="Q78" s="79">
        <v>1401500</v>
      </c>
      <c r="R78" s="79">
        <v>430099.99999999988</v>
      </c>
      <c r="S78" s="79">
        <v>2892199.9999999995</v>
      </c>
      <c r="T78" s="79">
        <v>999800</v>
      </c>
      <c r="U78" s="79">
        <v>1168100</v>
      </c>
      <c r="V78" s="79">
        <v>1315500.0000000002</v>
      </c>
      <c r="W78" s="79">
        <v>202800</v>
      </c>
      <c r="X78" s="79">
        <v>1359800</v>
      </c>
      <c r="Y78" s="79">
        <v>1056100</v>
      </c>
      <c r="Z78" s="79">
        <v>1260099.9999999998</v>
      </c>
      <c r="AA78" s="79">
        <v>3191700</v>
      </c>
      <c r="AB78" s="79">
        <v>950199.99999999988</v>
      </c>
      <c r="AC78" s="79">
        <v>1477300.0000000002</v>
      </c>
      <c r="AD78" s="79">
        <v>9612600.0000000019</v>
      </c>
      <c r="AE78" s="79">
        <v>2046700</v>
      </c>
      <c r="AF78" s="79">
        <v>9044300</v>
      </c>
      <c r="AG78" s="79">
        <v>10295099.999999998</v>
      </c>
      <c r="AH78" s="79">
        <v>3480699.9999999995</v>
      </c>
      <c r="AI78" s="79">
        <v>635200.00000000012</v>
      </c>
      <c r="AJ78" s="79">
        <v>239628.85199999998</v>
      </c>
      <c r="AK78" s="79">
        <v>2924600</v>
      </c>
      <c r="AL78" s="79">
        <v>1309771.9870000002</v>
      </c>
      <c r="AM78" s="79">
        <v>7219900</v>
      </c>
      <c r="AN78" s="79">
        <v>761100.00000000012</v>
      </c>
      <c r="AO78" s="79">
        <v>973499.99999999988</v>
      </c>
      <c r="AP78" s="79">
        <v>1906100</v>
      </c>
      <c r="AQ78" s="79">
        <v>2311500</v>
      </c>
      <c r="AR78" s="79">
        <v>4553800.0000000009</v>
      </c>
      <c r="AS78" s="79">
        <v>1520400</v>
      </c>
      <c r="AT78" s="79">
        <v>874600</v>
      </c>
      <c r="AU78" s="79">
        <v>1492000</v>
      </c>
      <c r="AV78" s="79">
        <v>0</v>
      </c>
      <c r="AW78" s="79">
        <v>4713800</v>
      </c>
      <c r="AX78" s="79">
        <v>2898100</v>
      </c>
      <c r="AY78" s="79">
        <v>1003199.9999999999</v>
      </c>
      <c r="AZ78" s="79">
        <v>917699.99999999988</v>
      </c>
      <c r="BA78" s="79">
        <v>615300</v>
      </c>
      <c r="BB78" s="79">
        <v>584700.00000000012</v>
      </c>
      <c r="BC78" s="79">
        <v>592000.00000000012</v>
      </c>
      <c r="BD78" s="79">
        <v>656000</v>
      </c>
      <c r="BE78" s="79">
        <v>1785400.0000000002</v>
      </c>
      <c r="BF78" s="79">
        <v>14958200.000000004</v>
      </c>
      <c r="BG78" s="79">
        <v>12118800</v>
      </c>
      <c r="BH78" s="79">
        <v>9747500</v>
      </c>
      <c r="BI78" s="79">
        <v>1655800</v>
      </c>
      <c r="BJ78" s="79">
        <v>1984900</v>
      </c>
      <c r="BK78" s="79">
        <v>1015600</v>
      </c>
      <c r="BL78" s="79">
        <v>1193100.0000000002</v>
      </c>
      <c r="BM78" s="79">
        <v>314800.00000000006</v>
      </c>
      <c r="BN78" s="79">
        <v>1150900</v>
      </c>
      <c r="BO78" s="79">
        <v>303600.00000000006</v>
      </c>
      <c r="BP78" s="79">
        <v>0</v>
      </c>
      <c r="BQ78" s="229">
        <v>156212799.83899999</v>
      </c>
      <c r="BR78" s="77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9"/>
      <c r="CE78" s="90"/>
      <c r="CF78" s="90"/>
      <c r="CG78" s="166"/>
    </row>
    <row r="79" spans="1:90" customFormat="1" ht="15" x14ac:dyDescent="0.25">
      <c r="A79" s="167">
        <v>72</v>
      </c>
      <c r="B79" s="168"/>
      <c r="C79" s="169"/>
      <c r="D79" s="165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  <c r="AA79" s="79">
        <v>0</v>
      </c>
      <c r="AB79" s="79">
        <v>0</v>
      </c>
      <c r="AC79" s="79">
        <v>0</v>
      </c>
      <c r="AD79" s="79">
        <v>0</v>
      </c>
      <c r="AE79" s="79">
        <v>0</v>
      </c>
      <c r="AF79" s="79">
        <v>0</v>
      </c>
      <c r="AG79" s="79">
        <v>0</v>
      </c>
      <c r="AH79" s="79">
        <v>0</v>
      </c>
      <c r="AI79" s="79">
        <v>0</v>
      </c>
      <c r="AJ79" s="79">
        <v>0</v>
      </c>
      <c r="AK79" s="79">
        <v>0</v>
      </c>
      <c r="AL79" s="79">
        <v>0</v>
      </c>
      <c r="AM79" s="79">
        <v>0</v>
      </c>
      <c r="AN79" s="79">
        <v>0</v>
      </c>
      <c r="AO79" s="79">
        <v>0</v>
      </c>
      <c r="AP79" s="79">
        <v>0</v>
      </c>
      <c r="AQ79" s="79">
        <v>0</v>
      </c>
      <c r="AR79" s="79">
        <v>0</v>
      </c>
      <c r="AS79" s="79">
        <v>0</v>
      </c>
      <c r="AT79" s="79">
        <v>0</v>
      </c>
      <c r="AU79" s="79">
        <v>0</v>
      </c>
      <c r="AV79" s="79">
        <v>0</v>
      </c>
      <c r="AW79" s="79">
        <v>0</v>
      </c>
      <c r="AX79" s="79">
        <v>0</v>
      </c>
      <c r="AY79" s="79">
        <v>0</v>
      </c>
      <c r="AZ79" s="79">
        <v>0</v>
      </c>
      <c r="BA79" s="79">
        <v>0</v>
      </c>
      <c r="BB79" s="79">
        <v>0</v>
      </c>
      <c r="BC79" s="79">
        <v>0</v>
      </c>
      <c r="BD79" s="79">
        <v>0</v>
      </c>
      <c r="BE79" s="79">
        <v>0</v>
      </c>
      <c r="BF79" s="79">
        <v>0</v>
      </c>
      <c r="BG79" s="79">
        <v>0</v>
      </c>
      <c r="BH79" s="79">
        <v>0</v>
      </c>
      <c r="BI79" s="79">
        <v>0</v>
      </c>
      <c r="BJ79" s="79">
        <v>0</v>
      </c>
      <c r="BK79" s="79">
        <v>0</v>
      </c>
      <c r="BL79" s="79">
        <v>0</v>
      </c>
      <c r="BM79" s="79">
        <v>0</v>
      </c>
      <c r="BN79" s="79">
        <v>0</v>
      </c>
      <c r="BO79" s="79">
        <v>0</v>
      </c>
      <c r="BP79" s="79">
        <v>0</v>
      </c>
      <c r="BQ79" s="229">
        <v>0</v>
      </c>
      <c r="BR79" s="77"/>
      <c r="BS79" s="88"/>
      <c r="BT79" s="88"/>
      <c r="BU79" s="88"/>
      <c r="BV79" s="88"/>
      <c r="BW79" s="88"/>
      <c r="BX79" s="88"/>
      <c r="BY79" s="88"/>
      <c r="BZ79" s="88"/>
      <c r="CA79" s="93"/>
      <c r="CB79" s="93"/>
      <c r="CC79" s="93"/>
      <c r="CD79" s="170"/>
      <c r="CE79" s="93"/>
      <c r="CF79" s="88"/>
      <c r="CG79" s="166"/>
    </row>
    <row r="80" spans="1:90" customFormat="1" ht="15" x14ac:dyDescent="0.25">
      <c r="A80" s="63">
        <v>73</v>
      </c>
      <c r="B80" s="157" t="s">
        <v>202</v>
      </c>
      <c r="C80" s="230" t="s">
        <v>203</v>
      </c>
      <c r="D80" s="66">
        <v>36100</v>
      </c>
      <c r="E80" s="67">
        <v>6200</v>
      </c>
      <c r="F80" s="67">
        <v>2100</v>
      </c>
      <c r="G80" s="67">
        <v>70966.956969616891</v>
      </c>
      <c r="H80" s="67">
        <v>151300</v>
      </c>
      <c r="I80" s="67">
        <v>17700</v>
      </c>
      <c r="J80" s="67">
        <v>8600</v>
      </c>
      <c r="K80" s="67">
        <v>6000</v>
      </c>
      <c r="L80" s="67">
        <v>16200</v>
      </c>
      <c r="M80" s="67">
        <v>13003.629030383099</v>
      </c>
      <c r="N80" s="67">
        <v>83900</v>
      </c>
      <c r="O80" s="67">
        <v>27500</v>
      </c>
      <c r="P80" s="67">
        <v>8200.0000000000018</v>
      </c>
      <c r="Q80" s="67">
        <v>75200</v>
      </c>
      <c r="R80" s="67">
        <v>4499.9999999999991</v>
      </c>
      <c r="S80" s="67">
        <v>24300</v>
      </c>
      <c r="T80" s="67">
        <v>2300</v>
      </c>
      <c r="U80" s="67">
        <v>9000</v>
      </c>
      <c r="V80" s="67">
        <v>4400</v>
      </c>
      <c r="W80" s="67">
        <v>1100</v>
      </c>
      <c r="X80" s="67">
        <v>5900</v>
      </c>
      <c r="Y80" s="67">
        <v>6000</v>
      </c>
      <c r="Z80" s="67">
        <v>12500.000000000004</v>
      </c>
      <c r="AA80" s="67">
        <v>8900</v>
      </c>
      <c r="AB80" s="67">
        <v>15800</v>
      </c>
      <c r="AC80" s="67">
        <v>15699.999999999998</v>
      </c>
      <c r="AD80" s="67">
        <v>125900</v>
      </c>
      <c r="AE80" s="67">
        <v>46100</v>
      </c>
      <c r="AF80" s="67">
        <v>181700</v>
      </c>
      <c r="AG80" s="67">
        <v>199800</v>
      </c>
      <c r="AH80" s="67">
        <v>76300</v>
      </c>
      <c r="AI80" s="67">
        <v>4100.0000000000009</v>
      </c>
      <c r="AJ80" s="67">
        <v>0</v>
      </c>
      <c r="AK80" s="67">
        <v>23700</v>
      </c>
      <c r="AL80" s="67">
        <v>5237.1550000000016</v>
      </c>
      <c r="AM80" s="67">
        <v>238800</v>
      </c>
      <c r="AN80" s="67">
        <v>3900</v>
      </c>
      <c r="AO80" s="67">
        <v>17200.000000000004</v>
      </c>
      <c r="AP80" s="67">
        <v>45300</v>
      </c>
      <c r="AQ80" s="67">
        <v>12099.999999999998</v>
      </c>
      <c r="AR80" s="67">
        <v>548000</v>
      </c>
      <c r="AS80" s="67">
        <v>14700</v>
      </c>
      <c r="AT80" s="67">
        <v>54000</v>
      </c>
      <c r="AU80" s="67">
        <v>13099.999999999995</v>
      </c>
      <c r="AV80" s="67">
        <v>118000</v>
      </c>
      <c r="AW80" s="67">
        <v>50000</v>
      </c>
      <c r="AX80" s="67">
        <v>43800</v>
      </c>
      <c r="AY80" s="67">
        <v>2300</v>
      </c>
      <c r="AZ80" s="67">
        <v>9600</v>
      </c>
      <c r="BA80" s="67">
        <v>4100</v>
      </c>
      <c r="BB80" s="67">
        <v>13400</v>
      </c>
      <c r="BC80" s="67">
        <v>200</v>
      </c>
      <c r="BD80" s="67">
        <v>9900</v>
      </c>
      <c r="BE80" s="67">
        <v>5799.9999999999991</v>
      </c>
      <c r="BF80" s="67">
        <v>500.00000000000011</v>
      </c>
      <c r="BG80" s="67">
        <v>2700</v>
      </c>
      <c r="BH80" s="67">
        <v>4100.0000000000009</v>
      </c>
      <c r="BI80" s="67">
        <v>4700</v>
      </c>
      <c r="BJ80" s="67">
        <v>661900</v>
      </c>
      <c r="BK80" s="67">
        <v>48800.000000000015</v>
      </c>
      <c r="BL80" s="67">
        <v>22200</v>
      </c>
      <c r="BM80" s="67">
        <v>1700</v>
      </c>
      <c r="BN80" s="67">
        <v>3599.9999999999995</v>
      </c>
      <c r="BO80" s="67">
        <v>0</v>
      </c>
      <c r="BP80" s="67">
        <v>0</v>
      </c>
      <c r="BQ80" s="159">
        <v>3250607.7409999999</v>
      </c>
      <c r="BR80" s="82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170"/>
      <c r="CE80" s="93"/>
      <c r="CF80" s="93"/>
      <c r="CG80" s="171"/>
    </row>
    <row r="81" spans="1:85" customFormat="1" ht="15" x14ac:dyDescent="0.25">
      <c r="A81" s="63"/>
      <c r="B81" s="157"/>
      <c r="C81" s="231"/>
      <c r="D81" s="66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  <c r="AX81" s="67">
        <v>0</v>
      </c>
      <c r="AY81" s="67">
        <v>0</v>
      </c>
      <c r="AZ81" s="67">
        <v>0</v>
      </c>
      <c r="BA81" s="67">
        <v>0</v>
      </c>
      <c r="BB81" s="67">
        <v>0</v>
      </c>
      <c r="BC81" s="67">
        <v>0</v>
      </c>
      <c r="BD81" s="67">
        <v>0</v>
      </c>
      <c r="BE81" s="67">
        <v>0</v>
      </c>
      <c r="BF81" s="67">
        <v>0</v>
      </c>
      <c r="BG81" s="67">
        <v>0</v>
      </c>
      <c r="BH81" s="67">
        <v>0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0</v>
      </c>
      <c r="BO81" s="67">
        <v>0</v>
      </c>
      <c r="BP81" s="67">
        <v>0</v>
      </c>
      <c r="BQ81" s="159">
        <v>0</v>
      </c>
      <c r="BR81" s="82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170"/>
      <c r="CE81" s="93"/>
      <c r="CF81" s="93"/>
      <c r="CG81" s="171"/>
    </row>
    <row r="82" spans="1:85" customFormat="1" ht="15" x14ac:dyDescent="0.25">
      <c r="A82" s="172"/>
      <c r="B82" s="173"/>
      <c r="C82" s="232"/>
      <c r="D82" s="175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176">
        <v>0</v>
      </c>
      <c r="L82" s="176">
        <v>0</v>
      </c>
      <c r="M82" s="176">
        <v>0</v>
      </c>
      <c r="N82" s="176">
        <v>0</v>
      </c>
      <c r="O82" s="176">
        <v>0</v>
      </c>
      <c r="P82" s="176">
        <v>0</v>
      </c>
      <c r="Q82" s="176">
        <v>0</v>
      </c>
      <c r="R82" s="176">
        <v>0</v>
      </c>
      <c r="S82" s="176">
        <v>0</v>
      </c>
      <c r="T82" s="176">
        <v>0</v>
      </c>
      <c r="U82" s="176">
        <v>0</v>
      </c>
      <c r="V82" s="176">
        <v>0</v>
      </c>
      <c r="W82" s="176">
        <v>0</v>
      </c>
      <c r="X82" s="176">
        <v>0</v>
      </c>
      <c r="Y82" s="176">
        <v>0</v>
      </c>
      <c r="Z82" s="176">
        <v>0</v>
      </c>
      <c r="AA82" s="176">
        <v>0</v>
      </c>
      <c r="AB82" s="176">
        <v>0</v>
      </c>
      <c r="AC82" s="176">
        <v>0</v>
      </c>
      <c r="AD82" s="176">
        <v>0</v>
      </c>
      <c r="AE82" s="176">
        <v>0</v>
      </c>
      <c r="AF82" s="176">
        <v>0</v>
      </c>
      <c r="AG82" s="176">
        <v>0</v>
      </c>
      <c r="AH82" s="176">
        <v>0</v>
      </c>
      <c r="AI82" s="176">
        <v>0</v>
      </c>
      <c r="AJ82" s="176">
        <v>0</v>
      </c>
      <c r="AK82" s="176">
        <v>0</v>
      </c>
      <c r="AL82" s="176">
        <v>0</v>
      </c>
      <c r="AM82" s="176">
        <v>0</v>
      </c>
      <c r="AN82" s="176">
        <v>0</v>
      </c>
      <c r="AO82" s="176">
        <v>0</v>
      </c>
      <c r="AP82" s="176">
        <v>0</v>
      </c>
      <c r="AQ82" s="176">
        <v>0</v>
      </c>
      <c r="AR82" s="176">
        <v>0</v>
      </c>
      <c r="AS82" s="176">
        <v>0</v>
      </c>
      <c r="AT82" s="176">
        <v>0</v>
      </c>
      <c r="AU82" s="176">
        <v>0</v>
      </c>
      <c r="AV82" s="176">
        <v>0</v>
      </c>
      <c r="AW82" s="176">
        <v>0</v>
      </c>
      <c r="AX82" s="176">
        <v>0</v>
      </c>
      <c r="AY82" s="176">
        <v>0</v>
      </c>
      <c r="AZ82" s="176">
        <v>0</v>
      </c>
      <c r="BA82" s="176">
        <v>0</v>
      </c>
      <c r="BB82" s="176">
        <v>0</v>
      </c>
      <c r="BC82" s="176">
        <v>0</v>
      </c>
      <c r="BD82" s="176">
        <v>0</v>
      </c>
      <c r="BE82" s="176">
        <v>0</v>
      </c>
      <c r="BF82" s="176">
        <v>0</v>
      </c>
      <c r="BG82" s="176">
        <v>0</v>
      </c>
      <c r="BH82" s="176">
        <v>0</v>
      </c>
      <c r="BI82" s="176">
        <v>0</v>
      </c>
      <c r="BJ82" s="176">
        <v>0</v>
      </c>
      <c r="BK82" s="176">
        <v>0</v>
      </c>
      <c r="BL82" s="176">
        <v>0</v>
      </c>
      <c r="BM82" s="176">
        <v>0</v>
      </c>
      <c r="BN82" s="176">
        <v>0</v>
      </c>
      <c r="BO82" s="176">
        <v>0</v>
      </c>
      <c r="BP82" s="176">
        <v>0</v>
      </c>
      <c r="BQ82" s="159">
        <v>0</v>
      </c>
      <c r="BR82" s="177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9"/>
      <c r="CE82" s="178"/>
      <c r="CF82" s="178"/>
      <c r="CG82" s="180"/>
    </row>
    <row r="83" spans="1:85" customFormat="1" ht="15" x14ac:dyDescent="0.25">
      <c r="A83" s="181">
        <v>1</v>
      </c>
      <c r="B83" s="182" t="s">
        <v>204</v>
      </c>
      <c r="C83" s="233" t="s">
        <v>205</v>
      </c>
      <c r="D83" s="184">
        <v>8418000</v>
      </c>
      <c r="E83" s="185">
        <v>470200.00000000012</v>
      </c>
      <c r="F83" s="185">
        <v>568600</v>
      </c>
      <c r="G83" s="185">
        <v>395613.73225706682</v>
      </c>
      <c r="H83" s="185">
        <v>4518252.3140000002</v>
      </c>
      <c r="I83" s="185">
        <v>627918.24799999967</v>
      </c>
      <c r="J83" s="185">
        <v>271493.02899999986</v>
      </c>
      <c r="K83" s="185">
        <v>282934.08900000004</v>
      </c>
      <c r="L83" s="185">
        <v>370149.43599999987</v>
      </c>
      <c r="M83" s="185">
        <v>5330113.0497429296</v>
      </c>
      <c r="N83" s="185">
        <v>331385.91100000008</v>
      </c>
      <c r="O83" s="185">
        <v>1757583.5589999997</v>
      </c>
      <c r="P83" s="185">
        <v>613330.30400000012</v>
      </c>
      <c r="Q83" s="185">
        <v>923680.08099999977</v>
      </c>
      <c r="R83" s="185">
        <v>118272.57400000008</v>
      </c>
      <c r="S83" s="185">
        <v>1376731.144000001</v>
      </c>
      <c r="T83" s="185">
        <v>293214.47499999992</v>
      </c>
      <c r="U83" s="185">
        <v>366320.0410000002</v>
      </c>
      <c r="V83" s="185">
        <v>495485.04599999991</v>
      </c>
      <c r="W83" s="185">
        <v>65790.758000000016</v>
      </c>
      <c r="X83" s="185">
        <v>-250804.62600000002</v>
      </c>
      <c r="Y83" s="185">
        <v>362303.94200000004</v>
      </c>
      <c r="Z83" s="185">
        <v>95173.751000000266</v>
      </c>
      <c r="AA83" s="185">
        <v>4419200.0000000009</v>
      </c>
      <c r="AB83" s="185">
        <v>859800.00000000012</v>
      </c>
      <c r="AC83" s="185">
        <v>664900</v>
      </c>
      <c r="AD83" s="185">
        <v>5214499.9999999972</v>
      </c>
      <c r="AE83" s="185">
        <v>946199.99999999988</v>
      </c>
      <c r="AF83" s="185">
        <v>6230000.0000000009</v>
      </c>
      <c r="AG83" s="185">
        <v>2693600.0000000014</v>
      </c>
      <c r="AH83" s="185">
        <v>1997800.0000000019</v>
      </c>
      <c r="AI83" s="185">
        <v>584899.99999999988</v>
      </c>
      <c r="AJ83" s="185">
        <v>153050.21900000004</v>
      </c>
      <c r="AK83" s="185">
        <v>996100.00000000012</v>
      </c>
      <c r="AL83" s="185">
        <v>61227.291999999834</v>
      </c>
      <c r="AM83" s="185">
        <v>6725099.9999999972</v>
      </c>
      <c r="AN83" s="185">
        <v>296699.99999999994</v>
      </c>
      <c r="AO83" s="185">
        <v>341100.00000000023</v>
      </c>
      <c r="AP83" s="185">
        <v>4732200</v>
      </c>
      <c r="AQ83" s="185">
        <v>1124499.9999999995</v>
      </c>
      <c r="AR83" s="185">
        <v>9114499.9999999981</v>
      </c>
      <c r="AS83" s="185">
        <v>903799.99999999953</v>
      </c>
      <c r="AT83" s="185">
        <v>805100</v>
      </c>
      <c r="AU83" s="185">
        <v>5054893</v>
      </c>
      <c r="AV83" s="185">
        <v>22119400</v>
      </c>
      <c r="AW83" s="185">
        <v>3012000</v>
      </c>
      <c r="AX83" s="185">
        <v>2333499.9999999995</v>
      </c>
      <c r="AY83" s="185">
        <v>402499.99999999983</v>
      </c>
      <c r="AZ83" s="185">
        <v>340500</v>
      </c>
      <c r="BA83" s="185">
        <v>236100.00000000003</v>
      </c>
      <c r="BB83" s="185">
        <v>1159199.9999999998</v>
      </c>
      <c r="BC83" s="185">
        <v>305999.99999999994</v>
      </c>
      <c r="BD83" s="185">
        <v>245799.99999999991</v>
      </c>
      <c r="BE83" s="185">
        <v>513999.99999999959</v>
      </c>
      <c r="BF83" s="185">
        <v>1342770</v>
      </c>
      <c r="BG83" s="185">
        <v>794900.00000000035</v>
      </c>
      <c r="BH83" s="185">
        <v>1738400</v>
      </c>
      <c r="BI83" s="185">
        <v>185600.00000000029</v>
      </c>
      <c r="BJ83" s="185">
        <v>268100</v>
      </c>
      <c r="BK83" s="185">
        <v>374599.99999999994</v>
      </c>
      <c r="BL83" s="185">
        <v>124199.99999999985</v>
      </c>
      <c r="BM83" s="185">
        <v>120299.99999999994</v>
      </c>
      <c r="BN83" s="185">
        <v>991599.99999999977</v>
      </c>
      <c r="BO83" s="185">
        <v>11113</v>
      </c>
      <c r="BP83" s="185">
        <v>0</v>
      </c>
      <c r="BQ83" s="187">
        <v>118341494.369</v>
      </c>
      <c r="BR83" s="177"/>
      <c r="BS83" s="178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79"/>
      <c r="CE83" s="178"/>
      <c r="CF83" s="178"/>
      <c r="CG83" s="180"/>
    </row>
    <row r="84" spans="1:85" customFormat="1" ht="15" x14ac:dyDescent="0.25">
      <c r="A84" s="181">
        <v>2</v>
      </c>
      <c r="B84" s="186"/>
      <c r="C84" s="183"/>
      <c r="D84" s="175">
        <v>0</v>
      </c>
      <c r="E84" s="176">
        <v>0</v>
      </c>
      <c r="F84" s="176">
        <v>0</v>
      </c>
      <c r="G84" s="176">
        <v>0</v>
      </c>
      <c r="H84" s="176">
        <v>0</v>
      </c>
      <c r="I84" s="176">
        <v>0</v>
      </c>
      <c r="J84" s="176">
        <v>0</v>
      </c>
      <c r="K84" s="176">
        <v>0</v>
      </c>
      <c r="L84" s="176">
        <v>0</v>
      </c>
      <c r="M84" s="176">
        <v>0</v>
      </c>
      <c r="N84" s="176">
        <v>0</v>
      </c>
      <c r="O84" s="176">
        <v>0</v>
      </c>
      <c r="P84" s="176">
        <v>0</v>
      </c>
      <c r="Q84" s="176">
        <v>0</v>
      </c>
      <c r="R84" s="176">
        <v>0</v>
      </c>
      <c r="S84" s="176">
        <v>0</v>
      </c>
      <c r="T84" s="176">
        <v>0</v>
      </c>
      <c r="U84" s="176">
        <v>0</v>
      </c>
      <c r="V84" s="176">
        <v>0</v>
      </c>
      <c r="W84" s="176">
        <v>0</v>
      </c>
      <c r="X84" s="176">
        <v>0</v>
      </c>
      <c r="Y84" s="176">
        <v>0</v>
      </c>
      <c r="Z84" s="176">
        <v>0</v>
      </c>
      <c r="AA84" s="176">
        <v>0</v>
      </c>
      <c r="AB84" s="176">
        <v>0</v>
      </c>
      <c r="AC84" s="176">
        <v>0</v>
      </c>
      <c r="AD84" s="176">
        <v>0</v>
      </c>
      <c r="AE84" s="176">
        <v>0</v>
      </c>
      <c r="AF84" s="176">
        <v>0</v>
      </c>
      <c r="AG84" s="176">
        <v>0</v>
      </c>
      <c r="AH84" s="176">
        <v>0</v>
      </c>
      <c r="AI84" s="176">
        <v>0</v>
      </c>
      <c r="AJ84" s="176">
        <v>0</v>
      </c>
      <c r="AK84" s="176">
        <v>0</v>
      </c>
      <c r="AL84" s="176">
        <v>0</v>
      </c>
      <c r="AM84" s="176">
        <v>0</v>
      </c>
      <c r="AN84" s="176">
        <v>0</v>
      </c>
      <c r="AO84" s="176">
        <v>0</v>
      </c>
      <c r="AP84" s="176">
        <v>0</v>
      </c>
      <c r="AQ84" s="176">
        <v>0</v>
      </c>
      <c r="AR84" s="176">
        <v>0</v>
      </c>
      <c r="AS84" s="176">
        <v>0</v>
      </c>
      <c r="AT84" s="176">
        <v>0</v>
      </c>
      <c r="AU84" s="176">
        <v>0</v>
      </c>
      <c r="AV84" s="176">
        <v>0</v>
      </c>
      <c r="AW84" s="176">
        <v>0</v>
      </c>
      <c r="AX84" s="176">
        <v>0</v>
      </c>
      <c r="AY84" s="176">
        <v>0</v>
      </c>
      <c r="AZ84" s="176">
        <v>0</v>
      </c>
      <c r="BA84" s="176">
        <v>0</v>
      </c>
      <c r="BB84" s="176">
        <v>0</v>
      </c>
      <c r="BC84" s="176">
        <v>0</v>
      </c>
      <c r="BD84" s="176">
        <v>0</v>
      </c>
      <c r="BE84" s="176">
        <v>0</v>
      </c>
      <c r="BF84" s="176">
        <v>0</v>
      </c>
      <c r="BG84" s="176">
        <v>0</v>
      </c>
      <c r="BH84" s="176">
        <v>0</v>
      </c>
      <c r="BI84" s="176">
        <v>0</v>
      </c>
      <c r="BJ84" s="176">
        <v>0</v>
      </c>
      <c r="BK84" s="176">
        <v>0</v>
      </c>
      <c r="BL84" s="176">
        <v>0</v>
      </c>
      <c r="BM84" s="176">
        <v>0</v>
      </c>
      <c r="BN84" s="176">
        <v>0</v>
      </c>
      <c r="BO84" s="176">
        <v>0</v>
      </c>
      <c r="BP84" s="176">
        <v>0</v>
      </c>
      <c r="BQ84" s="187">
        <v>0</v>
      </c>
      <c r="BR84" s="177"/>
      <c r="BS84" s="178"/>
      <c r="BT84" s="178"/>
      <c r="BU84" s="178"/>
      <c r="BV84" s="178"/>
      <c r="BW84" s="178"/>
      <c r="BX84" s="178"/>
      <c r="BY84" s="178"/>
      <c r="BZ84" s="178"/>
      <c r="CA84" s="178"/>
      <c r="CB84" s="178"/>
      <c r="CC84" s="178"/>
      <c r="CD84" s="179"/>
      <c r="CE84" s="178"/>
      <c r="CF84" s="178"/>
      <c r="CG84" s="180"/>
    </row>
    <row r="85" spans="1:85" customFormat="1" ht="15" x14ac:dyDescent="0.25">
      <c r="A85" s="181">
        <v>3</v>
      </c>
      <c r="B85" s="182" t="s">
        <v>206</v>
      </c>
      <c r="C85" s="234" t="s">
        <v>207</v>
      </c>
      <c r="D85" s="149">
        <f>D83+D78+D80</f>
        <v>9593000</v>
      </c>
      <c r="E85" s="149">
        <f t="shared" ref="E85:BP85" si="19">E83+E78+E80</f>
        <v>1642900</v>
      </c>
      <c r="F85" s="149">
        <f t="shared" si="19"/>
        <v>968700</v>
      </c>
      <c r="G85" s="149">
        <f t="shared" si="19"/>
        <v>1629986.4144841861</v>
      </c>
      <c r="H85" s="149">
        <f t="shared" si="19"/>
        <v>11605152.314000003</v>
      </c>
      <c r="I85" s="149">
        <f t="shared" si="19"/>
        <v>2576318.2479999997</v>
      </c>
      <c r="J85" s="149">
        <f t="shared" si="19"/>
        <v>1362693.0290000001</v>
      </c>
      <c r="K85" s="149">
        <f t="shared" si="19"/>
        <v>742134.08900000004</v>
      </c>
      <c r="L85" s="149">
        <f t="shared" si="19"/>
        <v>1248449.4360000002</v>
      </c>
      <c r="M85" s="149">
        <f t="shared" si="19"/>
        <v>6563009.9535158128</v>
      </c>
      <c r="N85" s="149">
        <f t="shared" si="19"/>
        <v>1352385.9110000001</v>
      </c>
      <c r="O85" s="149">
        <f t="shared" si="19"/>
        <v>2699483.5589999994</v>
      </c>
      <c r="P85" s="149">
        <f t="shared" si="19"/>
        <v>1515830.304</v>
      </c>
      <c r="Q85" s="149">
        <f t="shared" si="19"/>
        <v>2400380.0809999998</v>
      </c>
      <c r="R85" s="149">
        <f t="shared" si="19"/>
        <v>552872.57400000002</v>
      </c>
      <c r="S85" s="149">
        <f t="shared" si="19"/>
        <v>4293231.1440000003</v>
      </c>
      <c r="T85" s="149">
        <f t="shared" si="19"/>
        <v>1295314.4749999999</v>
      </c>
      <c r="U85" s="149">
        <f t="shared" si="19"/>
        <v>1543420.0410000002</v>
      </c>
      <c r="V85" s="149">
        <f t="shared" si="19"/>
        <v>1815385.0460000001</v>
      </c>
      <c r="W85" s="149">
        <f t="shared" si="19"/>
        <v>269690.75800000003</v>
      </c>
      <c r="X85" s="149">
        <f t="shared" si="19"/>
        <v>1114895.3740000001</v>
      </c>
      <c r="Y85" s="149">
        <f t="shared" si="19"/>
        <v>1424403.942</v>
      </c>
      <c r="Z85" s="149">
        <f t="shared" si="19"/>
        <v>1367773.7509999999</v>
      </c>
      <c r="AA85" s="149">
        <f t="shared" si="19"/>
        <v>7619800.0000000009</v>
      </c>
      <c r="AB85" s="149">
        <f t="shared" si="19"/>
        <v>1825800</v>
      </c>
      <c r="AC85" s="149">
        <f t="shared" si="19"/>
        <v>2157900</v>
      </c>
      <c r="AD85" s="149">
        <f t="shared" si="19"/>
        <v>14953000</v>
      </c>
      <c r="AE85" s="149">
        <f t="shared" si="19"/>
        <v>3039000</v>
      </c>
      <c r="AF85" s="149">
        <f t="shared" si="19"/>
        <v>15456000</v>
      </c>
      <c r="AG85" s="149">
        <f t="shared" si="19"/>
        <v>13188500</v>
      </c>
      <c r="AH85" s="149">
        <f t="shared" si="19"/>
        <v>5554800.0000000019</v>
      </c>
      <c r="AI85" s="149">
        <f t="shared" si="19"/>
        <v>1224200</v>
      </c>
      <c r="AJ85" s="149">
        <f t="shared" si="19"/>
        <v>392679.071</v>
      </c>
      <c r="AK85" s="149">
        <f t="shared" si="19"/>
        <v>3944400</v>
      </c>
      <c r="AL85" s="149">
        <f t="shared" si="19"/>
        <v>1376236.4340000001</v>
      </c>
      <c r="AM85" s="149">
        <f t="shared" si="19"/>
        <v>14183799.999999996</v>
      </c>
      <c r="AN85" s="149">
        <f t="shared" si="19"/>
        <v>1061700</v>
      </c>
      <c r="AO85" s="149">
        <f t="shared" si="19"/>
        <v>1331800</v>
      </c>
      <c r="AP85" s="149">
        <f t="shared" si="19"/>
        <v>6683600</v>
      </c>
      <c r="AQ85" s="149">
        <f t="shared" si="19"/>
        <v>3448099.9999999995</v>
      </c>
      <c r="AR85" s="149">
        <f t="shared" si="19"/>
        <v>14216300</v>
      </c>
      <c r="AS85" s="149">
        <f t="shared" si="19"/>
        <v>2438899.9999999995</v>
      </c>
      <c r="AT85" s="149">
        <f t="shared" si="19"/>
        <v>1733700</v>
      </c>
      <c r="AU85" s="149">
        <f t="shared" si="19"/>
        <v>6559993</v>
      </c>
      <c r="AV85" s="149">
        <f t="shared" si="19"/>
        <v>22237400</v>
      </c>
      <c r="AW85" s="149">
        <f t="shared" si="19"/>
        <v>7775800</v>
      </c>
      <c r="AX85" s="149">
        <f t="shared" si="19"/>
        <v>5275400</v>
      </c>
      <c r="AY85" s="149">
        <f t="shared" si="19"/>
        <v>1407999.9999999998</v>
      </c>
      <c r="AZ85" s="149">
        <f t="shared" si="19"/>
        <v>1267800</v>
      </c>
      <c r="BA85" s="149">
        <f t="shared" si="19"/>
        <v>855500</v>
      </c>
      <c r="BB85" s="149">
        <f t="shared" si="19"/>
        <v>1757300</v>
      </c>
      <c r="BC85" s="149">
        <f t="shared" si="19"/>
        <v>898200</v>
      </c>
      <c r="BD85" s="149">
        <f t="shared" si="19"/>
        <v>911699.99999999988</v>
      </c>
      <c r="BE85" s="149">
        <f t="shared" si="19"/>
        <v>2305200</v>
      </c>
      <c r="BF85" s="149">
        <f t="shared" si="19"/>
        <v>16301470.000000004</v>
      </c>
      <c r="BG85" s="149">
        <f t="shared" si="19"/>
        <v>12916400</v>
      </c>
      <c r="BH85" s="149">
        <f t="shared" si="19"/>
        <v>11490000</v>
      </c>
      <c r="BI85" s="149">
        <f t="shared" si="19"/>
        <v>1846100.0000000002</v>
      </c>
      <c r="BJ85" s="149">
        <f t="shared" si="19"/>
        <v>2914900</v>
      </c>
      <c r="BK85" s="149">
        <f t="shared" si="19"/>
        <v>1439000</v>
      </c>
      <c r="BL85" s="149">
        <f t="shared" si="19"/>
        <v>1339500</v>
      </c>
      <c r="BM85" s="149">
        <f t="shared" si="19"/>
        <v>436800</v>
      </c>
      <c r="BN85" s="149">
        <f t="shared" si="19"/>
        <v>2146100</v>
      </c>
      <c r="BO85" s="149">
        <f t="shared" si="19"/>
        <v>314713.00000000006</v>
      </c>
      <c r="BP85" s="149">
        <f t="shared" si="19"/>
        <v>0</v>
      </c>
      <c r="BQ85" s="149">
        <f t="shared" ref="BQ85" si="20">BQ83+BQ78+BQ80</f>
        <v>277804901.949</v>
      </c>
      <c r="BR85" s="177"/>
      <c r="BS85" s="178"/>
      <c r="BT85" s="178"/>
      <c r="BU85" s="178"/>
      <c r="BV85" s="178"/>
      <c r="BW85" s="178"/>
      <c r="BX85" s="178"/>
      <c r="BY85" s="178"/>
      <c r="BZ85" s="178"/>
      <c r="CA85" s="178"/>
      <c r="CB85" s="178"/>
      <c r="CC85" s="178"/>
      <c r="CD85" s="179"/>
      <c r="CE85" s="178"/>
      <c r="CF85" s="178"/>
      <c r="CG85" s="180"/>
    </row>
    <row r="86" spans="1:85" customFormat="1" ht="15" x14ac:dyDescent="0.25">
      <c r="A86" s="189">
        <v>4</v>
      </c>
      <c r="B86" s="190" t="s">
        <v>208</v>
      </c>
      <c r="C86" s="191" t="s">
        <v>227</v>
      </c>
      <c r="D86" s="192">
        <f>D85+D77</f>
        <v>20580200.08128199</v>
      </c>
      <c r="E86" s="192">
        <f t="shared" ref="E86:BP86" si="21">E85+E77</f>
        <v>2491600.0062657339</v>
      </c>
      <c r="F86" s="192">
        <f t="shared" si="21"/>
        <v>1783400.0070603357</v>
      </c>
      <c r="G86" s="192">
        <f t="shared" si="21"/>
        <v>3785830.0574405422</v>
      </c>
      <c r="H86" s="192">
        <f t="shared" si="21"/>
        <v>36214152.526921615</v>
      </c>
      <c r="I86" s="192">
        <f t="shared" si="21"/>
        <v>6443018.2707789075</v>
      </c>
      <c r="J86" s="192">
        <f t="shared" si="21"/>
        <v>4660093.0487006437</v>
      </c>
      <c r="K86" s="192">
        <f t="shared" si="21"/>
        <v>2716634.102687669</v>
      </c>
      <c r="L86" s="192">
        <f t="shared" si="21"/>
        <v>3533949.4491008772</v>
      </c>
      <c r="M86" s="192">
        <f t="shared" si="21"/>
        <v>23460418.49453656</v>
      </c>
      <c r="N86" s="192">
        <f t="shared" si="21"/>
        <v>5903785.9424880864</v>
      </c>
      <c r="O86" s="192">
        <f t="shared" si="21"/>
        <v>5194283.5699610617</v>
      </c>
      <c r="P86" s="192">
        <f t="shared" si="21"/>
        <v>4809430.3241900727</v>
      </c>
      <c r="Q86" s="192">
        <f t="shared" si="21"/>
        <v>6703180.1162714697</v>
      </c>
      <c r="R86" s="192">
        <f t="shared" si="21"/>
        <v>2775372.591152837</v>
      </c>
      <c r="S86" s="192">
        <f t="shared" si="21"/>
        <v>10576831.177153949</v>
      </c>
      <c r="T86" s="192">
        <f t="shared" si="21"/>
        <v>2865114.481137393</v>
      </c>
      <c r="U86" s="192">
        <f t="shared" si="21"/>
        <v>5516020.0615393352</v>
      </c>
      <c r="V86" s="192">
        <f t="shared" si="21"/>
        <v>4984785.0619427525</v>
      </c>
      <c r="W86" s="192">
        <f t="shared" si="21"/>
        <v>998890.76165594836</v>
      </c>
      <c r="X86" s="192">
        <f t="shared" si="21"/>
        <v>2971495.3829078646</v>
      </c>
      <c r="Y86" s="192">
        <f t="shared" si="21"/>
        <v>3836203.9545519007</v>
      </c>
      <c r="Z86" s="192">
        <f t="shared" si="21"/>
        <v>3340773.7612922569</v>
      </c>
      <c r="AA86" s="192">
        <f t="shared" si="21"/>
        <v>27835400.291529357</v>
      </c>
      <c r="AB86" s="192">
        <f t="shared" si="21"/>
        <v>2722600.0058933995</v>
      </c>
      <c r="AC86" s="192">
        <f t="shared" si="21"/>
        <v>4471200.0135089317</v>
      </c>
      <c r="AD86" s="192">
        <f t="shared" si="21"/>
        <v>42106900.151327983</v>
      </c>
      <c r="AE86" s="192">
        <f t="shared" si="21"/>
        <v>5540000.0128946267</v>
      </c>
      <c r="AF86" s="192">
        <f t="shared" si="21"/>
        <v>29131900.071609825</v>
      </c>
      <c r="AG86" s="192">
        <f t="shared" si="21"/>
        <v>25398200.067737676</v>
      </c>
      <c r="AH86" s="192">
        <f t="shared" si="21"/>
        <v>13036100.05523137</v>
      </c>
      <c r="AI86" s="192">
        <f t="shared" si="21"/>
        <v>2858400.0172977294</v>
      </c>
      <c r="AJ86" s="192">
        <f t="shared" si="21"/>
        <v>1709962.3660000011</v>
      </c>
      <c r="AK86" s="192">
        <f t="shared" si="21"/>
        <v>7811800.027692874</v>
      </c>
      <c r="AL86" s="192">
        <f t="shared" si="21"/>
        <v>1835771.9870000002</v>
      </c>
      <c r="AM86" s="192">
        <f t="shared" si="21"/>
        <v>24987400.062472258</v>
      </c>
      <c r="AN86" s="192">
        <f t="shared" si="21"/>
        <v>2646500.0081015937</v>
      </c>
      <c r="AO86" s="192">
        <f t="shared" si="21"/>
        <v>3067700.0071041593</v>
      </c>
      <c r="AP86" s="192">
        <f t="shared" si="21"/>
        <v>12051300.026736997</v>
      </c>
      <c r="AQ86" s="192">
        <f t="shared" si="21"/>
        <v>5748200.0108017884</v>
      </c>
      <c r="AR86" s="192">
        <f t="shared" si="21"/>
        <v>19188300.024885129</v>
      </c>
      <c r="AS86" s="192">
        <f t="shared" si="21"/>
        <v>5424800.014945114</v>
      </c>
      <c r="AT86" s="192">
        <f t="shared" si="21"/>
        <v>2973500.0061492035</v>
      </c>
      <c r="AU86" s="192">
        <f t="shared" si="21"/>
        <v>9000493</v>
      </c>
      <c r="AV86" s="192">
        <f t="shared" si="21"/>
        <v>23222600</v>
      </c>
      <c r="AW86" s="192">
        <f t="shared" si="21"/>
        <v>11862900.024775757</v>
      </c>
      <c r="AX86" s="192">
        <f t="shared" si="21"/>
        <v>9868900.0232716836</v>
      </c>
      <c r="AY86" s="192">
        <f t="shared" si="21"/>
        <v>2032700.0032454873</v>
      </c>
      <c r="AZ86" s="192">
        <f t="shared" si="21"/>
        <v>4183500.0132943681</v>
      </c>
      <c r="BA86" s="192">
        <f t="shared" si="21"/>
        <v>1460100.0029344878</v>
      </c>
      <c r="BB86" s="192">
        <f t="shared" si="21"/>
        <v>2845400.0060902862</v>
      </c>
      <c r="BC86" s="192">
        <f t="shared" si="21"/>
        <v>1143900.001258486</v>
      </c>
      <c r="BD86" s="192">
        <f t="shared" si="21"/>
        <v>4311900.0109073268</v>
      </c>
      <c r="BE86" s="192">
        <f t="shared" si="21"/>
        <v>3446600.0064628273</v>
      </c>
      <c r="BF86" s="192">
        <f t="shared" si="21"/>
        <v>30861570.07637075</v>
      </c>
      <c r="BG86" s="192">
        <f t="shared" si="21"/>
        <v>16023100.015793387</v>
      </c>
      <c r="BH86" s="192">
        <f t="shared" si="21"/>
        <v>17954100.021154452</v>
      </c>
      <c r="BI86" s="192">
        <f t="shared" si="21"/>
        <v>2773800.0060145017</v>
      </c>
      <c r="BJ86" s="192">
        <f t="shared" si="21"/>
        <v>4608900.003741106</v>
      </c>
      <c r="BK86" s="192">
        <f t="shared" si="21"/>
        <v>3129700.0088324803</v>
      </c>
      <c r="BL86" s="192">
        <f t="shared" si="21"/>
        <v>3451300.0091314483</v>
      </c>
      <c r="BM86" s="192">
        <f t="shared" si="21"/>
        <v>884800.00175359007</v>
      </c>
      <c r="BN86" s="192">
        <f t="shared" si="21"/>
        <v>3098000.0053070309</v>
      </c>
      <c r="BO86" s="192">
        <f t="shared" si="21"/>
        <v>497698.37594734807</v>
      </c>
      <c r="BP86" s="192">
        <f t="shared" si="21"/>
        <v>0.2</v>
      </c>
      <c r="BQ86" s="192">
        <f t="shared" ref="BQ86" si="22">BQ85+BQ77</f>
        <v>563353360.27622664</v>
      </c>
      <c r="BR86" s="193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5"/>
      <c r="CE86" s="194"/>
      <c r="CF86" s="194"/>
      <c r="CG86" s="196"/>
    </row>
    <row r="87" spans="1:85" customFormat="1" ht="14.25" customHeight="1" x14ac:dyDescent="0.25">
      <c r="A87" s="197" t="s">
        <v>209</v>
      </c>
      <c r="B87" s="197"/>
      <c r="C87" s="198"/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0</v>
      </c>
      <c r="AH87" s="54">
        <v>0</v>
      </c>
      <c r="AI87" s="54">
        <v>0</v>
      </c>
      <c r="AJ87" s="54">
        <v>0</v>
      </c>
      <c r="AK87" s="54">
        <v>0</v>
      </c>
      <c r="AL87" s="54">
        <v>0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0</v>
      </c>
      <c r="AS87" s="54">
        <v>0</v>
      </c>
      <c r="AT87" s="54">
        <v>0</v>
      </c>
      <c r="AU87" s="54">
        <v>0</v>
      </c>
      <c r="AV87" s="54">
        <v>0</v>
      </c>
      <c r="AW87" s="54">
        <v>0</v>
      </c>
      <c r="AX87" s="54">
        <v>0</v>
      </c>
      <c r="AY87" s="54">
        <v>0</v>
      </c>
      <c r="AZ87" s="54">
        <v>0</v>
      </c>
      <c r="BA87" s="54">
        <v>0</v>
      </c>
      <c r="BB87" s="54">
        <v>0</v>
      </c>
      <c r="BC87" s="54">
        <v>0</v>
      </c>
      <c r="BD87" s="54">
        <v>0</v>
      </c>
      <c r="BE87" s="54">
        <v>0</v>
      </c>
      <c r="BF87" s="54">
        <v>0</v>
      </c>
      <c r="BG87" s="54">
        <v>0</v>
      </c>
      <c r="BH87" s="54">
        <v>0</v>
      </c>
      <c r="BI87" s="54">
        <v>0</v>
      </c>
      <c r="BJ87" s="54">
        <v>0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0</v>
      </c>
      <c r="BQ87" s="54">
        <v>0</v>
      </c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199"/>
    </row>
    <row r="88" spans="1:85" customFormat="1" ht="15" x14ac:dyDescent="0.25">
      <c r="A88" s="200"/>
      <c r="B88" s="18"/>
      <c r="C88" s="235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201">
        <v>0</v>
      </c>
      <c r="P88" s="201">
        <v>0</v>
      </c>
      <c r="Q88" s="201">
        <v>0</v>
      </c>
      <c r="R88" s="201">
        <v>0</v>
      </c>
      <c r="S88" s="201">
        <v>0</v>
      </c>
      <c r="T88" s="201">
        <v>0</v>
      </c>
      <c r="U88" s="201">
        <v>0</v>
      </c>
      <c r="V88" s="201">
        <v>0</v>
      </c>
      <c r="W88" s="201">
        <v>0</v>
      </c>
      <c r="X88" s="201">
        <v>0</v>
      </c>
      <c r="Y88" s="201">
        <v>0</v>
      </c>
      <c r="Z88" s="201">
        <v>0</v>
      </c>
      <c r="AA88" s="201">
        <v>0</v>
      </c>
      <c r="AB88" s="201">
        <v>0</v>
      </c>
      <c r="AC88" s="201">
        <v>0</v>
      </c>
      <c r="AD88" s="201">
        <v>0</v>
      </c>
      <c r="AE88" s="201">
        <v>0</v>
      </c>
      <c r="AF88" s="201">
        <v>0</v>
      </c>
      <c r="AG88" s="201">
        <v>0</v>
      </c>
      <c r="AH88" s="201">
        <v>0</v>
      </c>
      <c r="AI88" s="201">
        <v>0</v>
      </c>
      <c r="AJ88" s="201">
        <v>0</v>
      </c>
      <c r="AK88" s="201">
        <v>0</v>
      </c>
      <c r="AL88" s="201">
        <v>0</v>
      </c>
      <c r="AM88" s="201">
        <v>0</v>
      </c>
      <c r="AN88" s="201">
        <v>0</v>
      </c>
      <c r="AO88" s="201">
        <v>0</v>
      </c>
      <c r="AP88" s="201">
        <v>0</v>
      </c>
      <c r="AQ88" s="201">
        <v>0</v>
      </c>
      <c r="AR88" s="201">
        <v>0</v>
      </c>
      <c r="AS88" s="201">
        <v>0</v>
      </c>
      <c r="AT88" s="201">
        <v>0</v>
      </c>
      <c r="AU88" s="201">
        <v>0</v>
      </c>
      <c r="AV88" s="201">
        <v>0</v>
      </c>
      <c r="AW88" s="201">
        <v>0</v>
      </c>
      <c r="AX88" s="201">
        <v>0</v>
      </c>
      <c r="AY88" s="201">
        <v>0</v>
      </c>
      <c r="AZ88" s="201">
        <v>0</v>
      </c>
      <c r="BA88" s="201">
        <v>0</v>
      </c>
      <c r="BB88" s="201">
        <v>0</v>
      </c>
      <c r="BC88" s="201">
        <v>0</v>
      </c>
      <c r="BD88" s="201">
        <v>0</v>
      </c>
      <c r="BE88" s="201">
        <v>0</v>
      </c>
      <c r="BF88" s="201">
        <v>0</v>
      </c>
      <c r="BG88" s="201">
        <v>0</v>
      </c>
      <c r="BH88" s="201">
        <v>0</v>
      </c>
      <c r="BI88" s="201">
        <v>0</v>
      </c>
      <c r="BJ88" s="201">
        <v>0</v>
      </c>
      <c r="BK88" s="201">
        <v>0</v>
      </c>
      <c r="BL88" s="201">
        <v>0</v>
      </c>
      <c r="BM88" s="201">
        <v>0</v>
      </c>
      <c r="BN88" s="201">
        <v>0</v>
      </c>
      <c r="BO88" s="201">
        <v>0</v>
      </c>
      <c r="BP88" s="201">
        <v>0</v>
      </c>
      <c r="BQ88" s="202">
        <v>0</v>
      </c>
      <c r="BR88" s="203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5"/>
      <c r="CF88" s="204"/>
      <c r="CG88" s="91"/>
    </row>
    <row r="89" spans="1:85" customFormat="1" ht="15" x14ac:dyDescent="0.25">
      <c r="A89" s="206"/>
      <c r="B89" s="207"/>
      <c r="C89" s="231"/>
      <c r="D89" s="208">
        <v>0</v>
      </c>
      <c r="E89" s="208">
        <v>0</v>
      </c>
      <c r="F89" s="208">
        <v>0</v>
      </c>
      <c r="G89" s="208">
        <v>0</v>
      </c>
      <c r="H89" s="208">
        <v>0</v>
      </c>
      <c r="I89" s="208">
        <v>0</v>
      </c>
      <c r="J89" s="208">
        <v>0</v>
      </c>
      <c r="K89" s="208">
        <v>0</v>
      </c>
      <c r="L89" s="208">
        <v>0</v>
      </c>
      <c r="M89" s="208">
        <v>0</v>
      </c>
      <c r="N89" s="208">
        <v>0</v>
      </c>
      <c r="O89" s="208">
        <v>0</v>
      </c>
      <c r="P89" s="208">
        <v>0</v>
      </c>
      <c r="Q89" s="208">
        <v>0</v>
      </c>
      <c r="R89" s="208">
        <v>0</v>
      </c>
      <c r="S89" s="208">
        <v>0</v>
      </c>
      <c r="T89" s="208">
        <v>0</v>
      </c>
      <c r="U89" s="208">
        <v>0</v>
      </c>
      <c r="V89" s="208">
        <v>0</v>
      </c>
      <c r="W89" s="208">
        <v>0</v>
      </c>
      <c r="X89" s="208">
        <v>0</v>
      </c>
      <c r="Y89" s="208">
        <v>0</v>
      </c>
      <c r="Z89" s="208">
        <v>0</v>
      </c>
      <c r="AA89" s="208">
        <v>0</v>
      </c>
      <c r="AB89" s="208">
        <v>0</v>
      </c>
      <c r="AC89" s="208">
        <v>0</v>
      </c>
      <c r="AD89" s="208">
        <v>0</v>
      </c>
      <c r="AE89" s="208">
        <v>0</v>
      </c>
      <c r="AF89" s="208">
        <v>0</v>
      </c>
      <c r="AG89" s="208">
        <v>0</v>
      </c>
      <c r="AH89" s="208">
        <v>0</v>
      </c>
      <c r="AI89" s="208">
        <v>0</v>
      </c>
      <c r="AJ89" s="208">
        <v>0</v>
      </c>
      <c r="AK89" s="208">
        <v>0</v>
      </c>
      <c r="AL89" s="208">
        <v>0</v>
      </c>
      <c r="AM89" s="208">
        <v>0</v>
      </c>
      <c r="AN89" s="208">
        <v>0</v>
      </c>
      <c r="AO89" s="208">
        <v>0</v>
      </c>
      <c r="AP89" s="208">
        <v>0</v>
      </c>
      <c r="AQ89" s="208">
        <v>0</v>
      </c>
      <c r="AR89" s="208">
        <v>0</v>
      </c>
      <c r="AS89" s="208">
        <v>0</v>
      </c>
      <c r="AT89" s="208">
        <v>0</v>
      </c>
      <c r="AU89" s="208">
        <v>0</v>
      </c>
      <c r="AV89" s="208">
        <v>0</v>
      </c>
      <c r="AW89" s="208">
        <v>0</v>
      </c>
      <c r="AX89" s="208">
        <v>0</v>
      </c>
      <c r="AY89" s="208">
        <v>0</v>
      </c>
      <c r="AZ89" s="208">
        <v>0</v>
      </c>
      <c r="BA89" s="208">
        <v>0</v>
      </c>
      <c r="BB89" s="208">
        <v>0</v>
      </c>
      <c r="BC89" s="208">
        <v>0</v>
      </c>
      <c r="BD89" s="208">
        <v>0</v>
      </c>
      <c r="BE89" s="208">
        <v>0</v>
      </c>
      <c r="BF89" s="208">
        <v>0</v>
      </c>
      <c r="BG89" s="208">
        <v>0</v>
      </c>
      <c r="BH89" s="208">
        <v>0</v>
      </c>
      <c r="BI89" s="208">
        <v>0</v>
      </c>
      <c r="BJ89" s="208">
        <v>0</v>
      </c>
      <c r="BK89" s="208">
        <v>0</v>
      </c>
      <c r="BL89" s="208">
        <v>0</v>
      </c>
      <c r="BM89" s="208">
        <v>0</v>
      </c>
      <c r="BN89" s="208">
        <v>0</v>
      </c>
      <c r="BO89" s="208">
        <v>0</v>
      </c>
      <c r="BP89" s="208">
        <v>0</v>
      </c>
      <c r="BQ89" s="209">
        <v>0</v>
      </c>
      <c r="BR89" s="210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2"/>
      <c r="CF89" s="211"/>
      <c r="CG89" s="94"/>
    </row>
    <row r="90" spans="1:85" customFormat="1" ht="15.75" thickBot="1" x14ac:dyDescent="0.3">
      <c r="A90" s="213">
        <v>1</v>
      </c>
      <c r="B90" s="214" t="s">
        <v>210</v>
      </c>
      <c r="C90" s="236" t="s">
        <v>211</v>
      </c>
      <c r="D90" s="216">
        <v>149480</v>
      </c>
      <c r="E90" s="216">
        <v>10450</v>
      </c>
      <c r="F90" s="216">
        <v>4420</v>
      </c>
      <c r="G90" s="216">
        <v>8200</v>
      </c>
      <c r="H90" s="216">
        <v>58660</v>
      </c>
      <c r="I90" s="216">
        <v>33070</v>
      </c>
      <c r="J90" s="216">
        <v>17440</v>
      </c>
      <c r="K90" s="216">
        <v>5300</v>
      </c>
      <c r="L90" s="216">
        <v>4950</v>
      </c>
      <c r="M90" s="216">
        <v>3180</v>
      </c>
      <c r="N90" s="216">
        <v>4840</v>
      </c>
      <c r="O90" s="216">
        <v>4270</v>
      </c>
      <c r="P90" s="216">
        <v>10650</v>
      </c>
      <c r="Q90" s="216">
        <v>15260</v>
      </c>
      <c r="R90" s="216">
        <v>5050</v>
      </c>
      <c r="S90" s="216">
        <v>26200</v>
      </c>
      <c r="T90" s="216">
        <v>3120</v>
      </c>
      <c r="U90" s="216">
        <v>9230</v>
      </c>
      <c r="V90" s="216">
        <v>10630</v>
      </c>
      <c r="W90" s="216">
        <v>4510</v>
      </c>
      <c r="X90" s="216">
        <v>17710</v>
      </c>
      <c r="Y90" s="216">
        <v>20880</v>
      </c>
      <c r="Z90" s="216">
        <v>7560</v>
      </c>
      <c r="AA90" s="216">
        <v>14720</v>
      </c>
      <c r="AB90" s="216">
        <v>16050</v>
      </c>
      <c r="AC90" s="216">
        <v>11990</v>
      </c>
      <c r="AD90" s="216">
        <v>108390</v>
      </c>
      <c r="AE90" s="216">
        <v>27390</v>
      </c>
      <c r="AF90" s="216">
        <v>38810</v>
      </c>
      <c r="AG90" s="216">
        <v>147410</v>
      </c>
      <c r="AH90" s="216">
        <v>45510</v>
      </c>
      <c r="AI90" s="216">
        <v>18190</v>
      </c>
      <c r="AJ90" s="216">
        <v>800</v>
      </c>
      <c r="AK90" s="216">
        <v>22290</v>
      </c>
      <c r="AL90" s="216">
        <v>11690</v>
      </c>
      <c r="AM90" s="216">
        <v>94150</v>
      </c>
      <c r="AN90" s="216">
        <v>5860</v>
      </c>
      <c r="AO90" s="216">
        <v>6350</v>
      </c>
      <c r="AP90" s="216">
        <v>7330</v>
      </c>
      <c r="AQ90" s="216">
        <v>16980</v>
      </c>
      <c r="AR90" s="216">
        <v>27870</v>
      </c>
      <c r="AS90" s="216">
        <v>9570</v>
      </c>
      <c r="AT90" s="216">
        <v>2360</v>
      </c>
      <c r="AU90" s="216">
        <v>4380</v>
      </c>
      <c r="AV90" s="216">
        <v>0</v>
      </c>
      <c r="AW90" s="216">
        <v>26380</v>
      </c>
      <c r="AX90" s="216">
        <v>15800</v>
      </c>
      <c r="AY90" s="216">
        <v>4290</v>
      </c>
      <c r="AZ90" s="216">
        <v>6490</v>
      </c>
      <c r="BA90" s="216">
        <v>9950</v>
      </c>
      <c r="BB90" s="216">
        <v>2060</v>
      </c>
      <c r="BC90" s="216">
        <v>1930</v>
      </c>
      <c r="BD90" s="216">
        <v>1450</v>
      </c>
      <c r="BE90" s="216">
        <v>24110</v>
      </c>
      <c r="BF90" s="216">
        <v>97720</v>
      </c>
      <c r="BG90" s="216">
        <v>101090</v>
      </c>
      <c r="BH90" s="216">
        <v>79720</v>
      </c>
      <c r="BI90" s="216">
        <v>22350</v>
      </c>
      <c r="BJ90" s="216">
        <v>18430</v>
      </c>
      <c r="BK90" s="216">
        <v>7010</v>
      </c>
      <c r="BL90" s="216">
        <v>13430</v>
      </c>
      <c r="BM90" s="216">
        <v>3620</v>
      </c>
      <c r="BN90" s="216">
        <v>20530</v>
      </c>
      <c r="BO90" s="216">
        <v>2600</v>
      </c>
      <c r="BP90" s="216">
        <v>0</v>
      </c>
      <c r="BQ90" s="237">
        <v>1532110</v>
      </c>
      <c r="BR90" s="217"/>
      <c r="BS90" s="218"/>
      <c r="BT90" s="218"/>
      <c r="BU90" s="218"/>
      <c r="BV90" s="218"/>
      <c r="BW90" s="218"/>
      <c r="BX90" s="218">
        <v>0</v>
      </c>
      <c r="BY90" s="218"/>
      <c r="BZ90" s="218"/>
      <c r="CA90" s="218"/>
      <c r="CB90" s="218"/>
      <c r="CC90" s="218"/>
      <c r="CD90" s="218"/>
      <c r="CE90" s="219"/>
      <c r="CF90" s="218"/>
      <c r="CG90" s="95"/>
    </row>
    <row r="91" spans="1:85" s="240" customFormat="1" ht="12" customHeight="1" x14ac:dyDescent="0.25">
      <c r="A91" s="238"/>
      <c r="B91" s="238"/>
      <c r="C91" s="238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39"/>
      <c r="BC91" s="239"/>
      <c r="BD91" s="239"/>
      <c r="BE91" s="239"/>
      <c r="BF91" s="239"/>
      <c r="BG91" s="239"/>
      <c r="BH91" s="239"/>
      <c r="BI91" s="239"/>
      <c r="BJ91" s="239"/>
      <c r="BK91" s="239"/>
      <c r="BL91" s="239"/>
      <c r="BM91" s="239"/>
      <c r="BN91" s="239"/>
      <c r="BO91" s="239"/>
      <c r="BP91" s="239"/>
      <c r="BQ91" s="239"/>
      <c r="BR91" s="239"/>
      <c r="BS91" s="239"/>
      <c r="BT91" s="239"/>
      <c r="BU91" s="239"/>
      <c r="BV91" s="239"/>
      <c r="BW91" s="239"/>
      <c r="BX91" s="239"/>
      <c r="BY91" s="239"/>
      <c r="BZ91" s="239"/>
      <c r="CA91" s="239"/>
      <c r="CB91" s="239"/>
      <c r="CC91" s="239"/>
      <c r="CD91" s="239"/>
      <c r="CE91" s="239"/>
      <c r="CF91" s="239"/>
      <c r="CG91" s="239"/>
    </row>
    <row r="92" spans="1:85" s="240" customFormat="1" ht="12" customHeight="1" x14ac:dyDescent="0.25">
      <c r="A92" s="241"/>
      <c r="B92" s="238"/>
      <c r="C92" s="238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U92" s="239"/>
      <c r="AV92" s="239"/>
      <c r="AW92" s="239"/>
      <c r="AX92" s="239"/>
      <c r="AY92" s="239"/>
      <c r="AZ92" s="239"/>
      <c r="BA92" s="239"/>
      <c r="BB92" s="239"/>
      <c r="BC92" s="239"/>
      <c r="BD92" s="239"/>
      <c r="BE92" s="239"/>
      <c r="BF92" s="239"/>
      <c r="BG92" s="239"/>
      <c r="BH92" s="239"/>
      <c r="BI92" s="239"/>
      <c r="BJ92" s="239"/>
      <c r="BK92" s="239"/>
      <c r="BL92" s="239"/>
      <c r="BM92" s="239"/>
      <c r="BN92" s="239"/>
      <c r="BO92" s="239"/>
      <c r="BP92" s="239"/>
      <c r="BQ92" s="239"/>
      <c r="BR92" s="239"/>
      <c r="BS92" s="239"/>
      <c r="BT92" s="239"/>
      <c r="BU92" s="239"/>
      <c r="BV92" s="239"/>
      <c r="BW92" s="239"/>
      <c r="BX92" s="239"/>
      <c r="BY92" s="239"/>
      <c r="BZ92" s="239"/>
      <c r="CA92" s="239"/>
      <c r="CB92" s="239"/>
      <c r="CC92" s="239"/>
      <c r="CD92" s="239"/>
      <c r="CE92" s="239"/>
      <c r="CF92" s="239"/>
      <c r="CG92" s="239"/>
    </row>
    <row r="93" spans="1:85" s="240" customFormat="1" ht="12" customHeight="1" x14ac:dyDescent="0.25">
      <c r="A93" s="241"/>
      <c r="B93" s="238"/>
      <c r="C93" s="238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39"/>
      <c r="AR93" s="239"/>
      <c r="AS93" s="239"/>
      <c r="AT93" s="239"/>
      <c r="AU93" s="239"/>
      <c r="AV93" s="239"/>
      <c r="AW93" s="239"/>
      <c r="AX93" s="239"/>
      <c r="AY93" s="239"/>
      <c r="AZ93" s="239"/>
      <c r="BA93" s="239"/>
      <c r="BB93" s="239"/>
      <c r="BC93" s="239"/>
      <c r="BD93" s="239"/>
      <c r="BE93" s="239"/>
      <c r="BF93" s="239"/>
      <c r="BG93" s="239"/>
      <c r="BH93" s="239"/>
      <c r="BI93" s="239"/>
      <c r="BJ93" s="239"/>
      <c r="BK93" s="239"/>
      <c r="BL93" s="239"/>
      <c r="BM93" s="239"/>
      <c r="BN93" s="239"/>
      <c r="BO93" s="239"/>
      <c r="BP93" s="239"/>
      <c r="BQ93" s="239"/>
      <c r="BR93" s="239"/>
      <c r="BS93" s="239"/>
      <c r="BT93" s="239"/>
      <c r="BU93" s="239"/>
      <c r="BV93" s="239"/>
      <c r="BW93" s="239"/>
      <c r="BX93" s="239"/>
      <c r="BY93" s="239"/>
      <c r="BZ93" s="239"/>
      <c r="CA93" s="239"/>
      <c r="CB93" s="239"/>
      <c r="CC93" s="239"/>
      <c r="CD93" s="239"/>
      <c r="CE93" s="239"/>
      <c r="CF93" s="239"/>
      <c r="CG93" s="239"/>
    </row>
    <row r="94" spans="1:85" s="240" customFormat="1" ht="12" customHeight="1" x14ac:dyDescent="0.25">
      <c r="A94" s="242"/>
      <c r="B94" s="238"/>
      <c r="C94" s="238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  <c r="AQ94" s="239"/>
      <c r="AR94" s="239"/>
      <c r="AS94" s="239"/>
      <c r="AT94" s="239"/>
      <c r="AU94" s="239"/>
      <c r="AV94" s="239"/>
      <c r="AW94" s="239"/>
      <c r="AX94" s="239"/>
      <c r="AY94" s="239"/>
      <c r="AZ94" s="239"/>
      <c r="BA94" s="239"/>
      <c r="BB94" s="239"/>
      <c r="BC94" s="239"/>
      <c r="BD94" s="239"/>
      <c r="BE94" s="239"/>
      <c r="BF94" s="239"/>
      <c r="BG94" s="239"/>
      <c r="BH94" s="239"/>
      <c r="BI94" s="239"/>
      <c r="BJ94" s="239"/>
      <c r="BK94" s="239"/>
      <c r="BL94" s="239"/>
      <c r="BM94" s="239"/>
      <c r="BN94" s="239"/>
      <c r="BO94" s="239"/>
      <c r="BP94" s="239"/>
      <c r="BQ94" s="239"/>
      <c r="BR94" s="239"/>
      <c r="BS94" s="239"/>
      <c r="BT94" s="239"/>
      <c r="BU94" s="239"/>
      <c r="BV94" s="239"/>
      <c r="BW94" s="239"/>
      <c r="BX94" s="239"/>
      <c r="BY94" s="239"/>
      <c r="BZ94" s="239"/>
      <c r="CA94" s="239"/>
      <c r="CB94" s="239"/>
      <c r="CC94" s="239"/>
      <c r="CD94" s="239"/>
      <c r="CE94" s="239"/>
      <c r="CF94" s="239"/>
      <c r="CG94" s="239"/>
    </row>
    <row r="95" spans="1:85" s="240" customFormat="1" ht="12" customHeight="1" x14ac:dyDescent="0.2">
      <c r="A95" s="242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  <c r="AQ95" s="239"/>
      <c r="AR95" s="239"/>
      <c r="AS95" s="239"/>
      <c r="AT95" s="239"/>
      <c r="AU95" s="239"/>
      <c r="AV95" s="239"/>
      <c r="AW95" s="239"/>
      <c r="AX95" s="239"/>
      <c r="AY95" s="239"/>
      <c r="AZ95" s="239"/>
      <c r="BA95" s="239"/>
      <c r="BB95" s="239"/>
      <c r="BC95" s="239"/>
      <c r="BD95" s="239"/>
      <c r="BE95" s="239"/>
      <c r="BF95" s="239"/>
      <c r="BG95" s="239"/>
      <c r="BH95" s="239"/>
      <c r="BI95" s="239"/>
      <c r="BJ95" s="239"/>
      <c r="BK95" s="239"/>
      <c r="BL95" s="239"/>
      <c r="BM95" s="239"/>
      <c r="BN95" s="239"/>
      <c r="BO95" s="239"/>
      <c r="BP95" s="239"/>
      <c r="BQ95" s="239"/>
      <c r="BR95" s="239"/>
      <c r="BS95" s="239"/>
      <c r="BT95" s="239"/>
      <c r="BU95" s="239"/>
      <c r="BV95" s="239"/>
      <c r="BW95" s="239"/>
      <c r="BX95" s="239"/>
      <c r="BY95" s="239"/>
      <c r="BZ95" s="239"/>
      <c r="CA95" s="239"/>
      <c r="CB95" s="239"/>
      <c r="CC95" s="239"/>
      <c r="CD95" s="239"/>
      <c r="CE95" s="239"/>
      <c r="CF95" s="239"/>
      <c r="CG95" s="239"/>
    </row>
    <row r="96" spans="1:85" s="240" customFormat="1" ht="12" customHeight="1" x14ac:dyDescent="0.25"/>
    <row r="97" spans="4:69" s="240" customFormat="1" ht="12" customHeight="1" x14ac:dyDescent="0.25"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43"/>
      <c r="AT97" s="243"/>
      <c r="AU97" s="243"/>
      <c r="AV97" s="243"/>
      <c r="AW97" s="243"/>
      <c r="AX97" s="243"/>
      <c r="AY97" s="243"/>
      <c r="AZ97" s="243"/>
      <c r="BA97" s="243"/>
      <c r="BB97" s="243"/>
      <c r="BC97" s="243"/>
      <c r="BD97" s="243"/>
      <c r="BE97" s="243"/>
      <c r="BF97" s="243"/>
      <c r="BG97" s="243"/>
      <c r="BH97" s="243"/>
      <c r="BI97" s="243"/>
      <c r="BJ97" s="243"/>
      <c r="BK97" s="243"/>
      <c r="BL97" s="243"/>
      <c r="BM97" s="243"/>
      <c r="BN97" s="243"/>
      <c r="BO97" s="243"/>
      <c r="BP97" s="243"/>
      <c r="BQ97" s="243"/>
    </row>
    <row r="98" spans="4:69" s="240" customFormat="1" ht="12" customHeight="1" x14ac:dyDescent="0.25"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3"/>
      <c r="AU98" s="243"/>
      <c r="AV98" s="243"/>
      <c r="AW98" s="243"/>
      <c r="AX98" s="243"/>
      <c r="AY98" s="243"/>
      <c r="AZ98" s="243"/>
      <c r="BA98" s="243"/>
      <c r="BB98" s="243"/>
      <c r="BC98" s="243"/>
      <c r="BD98" s="243"/>
      <c r="BE98" s="243"/>
      <c r="BF98" s="243"/>
      <c r="BG98" s="243"/>
      <c r="BH98" s="243"/>
      <c r="BI98" s="243"/>
      <c r="BJ98" s="243"/>
      <c r="BK98" s="243"/>
      <c r="BL98" s="243"/>
      <c r="BM98" s="243"/>
      <c r="BN98" s="243"/>
      <c r="BO98" s="243"/>
    </row>
    <row r="99" spans="4:69" s="240" customFormat="1" ht="12" customHeight="1" x14ac:dyDescent="0.25"/>
    <row r="100" spans="4:69" s="240" customFormat="1" ht="12" customHeight="1" x14ac:dyDescent="0.25"/>
    <row r="101" spans="4:69" s="240" customFormat="1" ht="12" customHeight="1" x14ac:dyDescent="0.25"/>
    <row r="102" spans="4:69" s="240" customFormat="1" ht="12" customHeight="1" x14ac:dyDescent="0.25"/>
    <row r="103" spans="4:69" s="240" customFormat="1" ht="12" customHeight="1" x14ac:dyDescent="0.25"/>
    <row r="104" spans="4:69" s="240" customFormat="1" ht="12" customHeight="1" x14ac:dyDescent="0.25"/>
    <row r="105" spans="4:69" s="240" customFormat="1" ht="12" customHeight="1" x14ac:dyDescent="0.25"/>
    <row r="106" spans="4:69" s="240" customFormat="1" ht="12" customHeight="1" x14ac:dyDescent="0.25"/>
    <row r="107" spans="4:69" s="240" customFormat="1" ht="12" customHeight="1" x14ac:dyDescent="0.25"/>
    <row r="108" spans="4:69" s="240" customFormat="1" ht="12" customHeight="1" x14ac:dyDescent="0.25"/>
    <row r="109" spans="4:69" s="240" customFormat="1" ht="12" customHeight="1" x14ac:dyDescent="0.25"/>
    <row r="110" spans="4:69" s="240" customFormat="1" ht="12" customHeight="1" x14ac:dyDescent="0.25"/>
    <row r="111" spans="4:69" s="240" customFormat="1" ht="12" customHeight="1" x14ac:dyDescent="0.25"/>
    <row r="112" spans="4:69" s="240" customFormat="1" ht="12" customHeight="1" x14ac:dyDescent="0.25"/>
    <row r="113" s="240" customFormat="1" ht="12" customHeight="1" x14ac:dyDescent="0.25"/>
    <row r="114" s="240" customFormat="1" ht="12" customHeight="1" x14ac:dyDescent="0.25"/>
    <row r="115" s="240" customFormat="1" ht="12" customHeight="1" x14ac:dyDescent="0.25"/>
    <row r="116" s="240" customFormat="1" ht="12" customHeight="1" x14ac:dyDescent="0.25"/>
    <row r="117" s="240" customFormat="1" ht="12" customHeight="1" x14ac:dyDescent="0.25"/>
    <row r="118" s="240" customFormat="1" ht="12" customHeight="1" x14ac:dyDescent="0.25"/>
    <row r="119" s="240" customFormat="1" ht="12" customHeight="1" x14ac:dyDescent="0.25"/>
    <row r="120" s="240" customFormat="1" ht="12" customHeight="1" x14ac:dyDescent="0.25"/>
    <row r="121" s="240" customFormat="1" ht="12" customHeight="1" x14ac:dyDescent="0.25"/>
    <row r="122" s="240" customFormat="1" ht="12" customHeight="1" x14ac:dyDescent="0.25"/>
    <row r="123" s="240" customFormat="1" ht="12" customHeight="1" x14ac:dyDescent="0.25"/>
    <row r="124" s="240" customFormat="1" ht="12" customHeight="1" x14ac:dyDescent="0.25"/>
    <row r="125" s="240" customFormat="1" ht="12" customHeight="1" x14ac:dyDescent="0.25"/>
    <row r="126" s="240" customFormat="1" ht="12" customHeight="1" x14ac:dyDescent="0.25"/>
    <row r="127" s="240" customFormat="1" ht="12" customHeight="1" x14ac:dyDescent="0.25"/>
    <row r="128" s="240" customFormat="1" ht="12" customHeight="1" x14ac:dyDescent="0.25"/>
    <row r="129" s="240" customFormat="1" ht="12" customHeight="1" x14ac:dyDescent="0.25"/>
    <row r="130" s="240" customFormat="1" ht="12" customHeight="1" x14ac:dyDescent="0.25"/>
    <row r="131" s="240" customFormat="1" ht="12" customHeight="1" x14ac:dyDescent="0.25"/>
    <row r="132" s="240" customFormat="1" ht="12" customHeight="1" x14ac:dyDescent="0.25"/>
    <row r="133" s="240" customFormat="1" ht="12" customHeight="1" x14ac:dyDescent="0.25"/>
    <row r="134" s="240" customFormat="1" ht="12" customHeight="1" x14ac:dyDescent="0.25"/>
    <row r="135" s="240" customFormat="1" ht="12" customHeight="1" x14ac:dyDescent="0.25"/>
    <row r="136" s="240" customFormat="1" ht="12" customHeight="1" x14ac:dyDescent="0.25"/>
    <row r="137" s="240" customFormat="1" ht="12" customHeight="1" x14ac:dyDescent="0.25"/>
    <row r="138" s="240" customFormat="1" ht="12" customHeight="1" x14ac:dyDescent="0.25"/>
    <row r="139" s="240" customFormat="1" ht="12" customHeight="1" x14ac:dyDescent="0.25"/>
    <row r="140" s="240" customFormat="1" ht="12" customHeight="1" x14ac:dyDescent="0.25"/>
    <row r="141" s="240" customFormat="1" ht="12" customHeight="1" x14ac:dyDescent="0.25"/>
    <row r="142" s="240" customFormat="1" ht="12" customHeight="1" x14ac:dyDescent="0.25"/>
    <row r="143" s="240" customFormat="1" ht="12" customHeight="1" x14ac:dyDescent="0.25"/>
    <row r="144" s="240" customFormat="1" ht="12" customHeight="1" x14ac:dyDescent="0.25"/>
    <row r="145" s="240" customFormat="1" ht="12" customHeight="1" x14ac:dyDescent="0.25"/>
    <row r="146" s="240" customFormat="1" ht="12" customHeight="1" x14ac:dyDescent="0.25"/>
    <row r="147" s="240" customFormat="1" ht="12" customHeight="1" x14ac:dyDescent="0.25"/>
    <row r="148" s="240" customFormat="1" ht="12" customHeight="1" x14ac:dyDescent="0.25"/>
    <row r="149" s="240" customFormat="1" ht="12" customHeight="1" x14ac:dyDescent="0.25"/>
    <row r="150" s="240" customFormat="1" ht="12" customHeight="1" x14ac:dyDescent="0.25"/>
    <row r="151" s="240" customFormat="1" ht="12" customHeight="1" x14ac:dyDescent="0.25"/>
    <row r="152" s="240" customFormat="1" ht="12" customHeight="1" x14ac:dyDescent="0.25"/>
    <row r="153" s="240" customFormat="1" ht="12" customHeight="1" x14ac:dyDescent="0.25"/>
    <row r="154" s="240" customFormat="1" ht="12" customHeight="1" x14ac:dyDescent="0.25"/>
    <row r="155" s="240" customFormat="1" ht="12" customHeight="1" x14ac:dyDescent="0.25"/>
    <row r="156" s="240" customFormat="1" ht="12" customHeight="1" x14ac:dyDescent="0.25"/>
    <row r="157" s="240" customFormat="1" ht="12" customHeight="1" x14ac:dyDescent="0.25"/>
    <row r="158" s="240" customFormat="1" ht="12" customHeight="1" x14ac:dyDescent="0.25"/>
    <row r="159" s="240" customFormat="1" ht="12" customHeight="1" x14ac:dyDescent="0.25"/>
    <row r="160" s="240" customFormat="1" ht="12" customHeight="1" x14ac:dyDescent="0.25"/>
    <row r="161" s="240" customFormat="1" ht="12" customHeight="1" x14ac:dyDescent="0.25"/>
    <row r="162" s="240" customFormat="1" ht="12" customHeight="1" x14ac:dyDescent="0.25"/>
    <row r="163" s="240" customFormat="1" ht="12" customHeight="1" x14ac:dyDescent="0.25"/>
    <row r="164" s="240" customFormat="1" ht="12" customHeight="1" x14ac:dyDescent="0.25"/>
    <row r="165" s="240" customFormat="1" ht="12" customHeight="1" x14ac:dyDescent="0.25"/>
    <row r="166" s="240" customFormat="1" ht="12" customHeight="1" x14ac:dyDescent="0.25"/>
    <row r="167" s="240" customFormat="1" ht="12" customHeight="1" x14ac:dyDescent="0.25"/>
    <row r="168" s="240" customFormat="1" ht="12" customHeight="1" x14ac:dyDescent="0.25"/>
    <row r="169" s="240" customFormat="1" ht="12" customHeight="1" x14ac:dyDescent="0.25"/>
    <row r="170" s="240" customFormat="1" ht="12" customHeight="1" x14ac:dyDescent="0.25"/>
    <row r="171" s="240" customFormat="1" ht="12" customHeight="1" x14ac:dyDescent="0.25"/>
    <row r="172" s="240" customFormat="1" ht="12" customHeight="1" x14ac:dyDescent="0.25"/>
    <row r="173" s="240" customFormat="1" ht="12" customHeight="1" x14ac:dyDescent="0.25"/>
    <row r="174" s="240" customFormat="1" ht="12" customHeight="1" x14ac:dyDescent="0.25"/>
    <row r="175" s="240" customFormat="1" ht="12" customHeight="1" x14ac:dyDescent="0.25"/>
    <row r="176" s="240" customFormat="1" ht="12" customHeight="1" x14ac:dyDescent="0.25"/>
    <row r="177" s="240" customFormat="1" ht="12" customHeight="1" x14ac:dyDescent="0.25"/>
    <row r="178" s="240" customFormat="1" ht="12" customHeight="1" x14ac:dyDescent="0.25"/>
    <row r="179" s="240" customFormat="1" ht="12" customHeight="1" x14ac:dyDescent="0.25"/>
    <row r="180" s="240" customFormat="1" ht="12" customHeight="1" x14ac:dyDescent="0.25"/>
    <row r="181" s="240" customFormat="1" ht="12" customHeight="1" x14ac:dyDescent="0.25"/>
    <row r="182" s="240" customFormat="1" ht="12" customHeight="1" x14ac:dyDescent="0.25"/>
    <row r="183" s="240" customFormat="1" ht="12" customHeight="1" x14ac:dyDescent="0.25"/>
    <row r="184" s="240" customFormat="1" ht="12" customHeight="1" x14ac:dyDescent="0.25"/>
    <row r="185" s="240" customFormat="1" ht="12" customHeight="1" x14ac:dyDescent="0.25"/>
    <row r="186" s="240" customFormat="1" ht="12" customHeight="1" x14ac:dyDescent="0.25"/>
    <row r="187" s="240" customFormat="1" ht="12" customHeight="1" x14ac:dyDescent="0.25"/>
    <row r="188" s="240" customFormat="1" ht="12" customHeight="1" x14ac:dyDescent="0.25"/>
    <row r="189" s="240" customFormat="1" ht="12" customHeight="1" x14ac:dyDescent="0.25"/>
    <row r="190" s="240" customFormat="1" ht="12" customHeight="1" x14ac:dyDescent="0.25"/>
    <row r="191" s="240" customFormat="1" ht="12" customHeight="1" x14ac:dyDescent="0.25"/>
    <row r="192" s="240" customFormat="1" ht="12" customHeight="1" x14ac:dyDescent="0.25"/>
    <row r="193" s="240" customFormat="1" ht="12" customHeight="1" x14ac:dyDescent="0.25"/>
    <row r="194" s="240" customFormat="1" ht="12" customHeight="1" x14ac:dyDescent="0.25"/>
    <row r="195" s="240" customFormat="1" ht="12" customHeight="1" x14ac:dyDescent="0.25"/>
    <row r="196" s="240" customFormat="1" ht="12" customHeight="1" x14ac:dyDescent="0.25"/>
    <row r="197" s="240" customFormat="1" ht="12" customHeight="1" x14ac:dyDescent="0.25"/>
    <row r="198" s="240" customFormat="1" ht="12" customHeight="1" x14ac:dyDescent="0.25"/>
    <row r="199" s="240" customFormat="1" ht="12" customHeight="1" x14ac:dyDescent="0.25"/>
    <row r="200" s="240" customFormat="1" ht="12" customHeight="1" x14ac:dyDescent="0.25"/>
    <row r="201" s="240" customFormat="1" ht="12" customHeight="1" x14ac:dyDescent="0.25"/>
    <row r="202" s="240" customFormat="1" ht="12" customHeight="1" x14ac:dyDescent="0.25"/>
    <row r="203" s="240" customFormat="1" ht="12" customHeight="1" x14ac:dyDescent="0.25"/>
    <row r="204" s="240" customFormat="1" ht="12" customHeight="1" x14ac:dyDescent="0.25"/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7"/>
  <sheetViews>
    <sheetView zoomScaleNormal="100" workbookViewId="0">
      <pane xSplit="3" ySplit="7" topLeftCell="BV69" activePane="bottomRight" state="frozen"/>
      <selection pane="topRight" activeCell="D1" sqref="D1"/>
      <selection pane="bottomLeft" activeCell="A8" sqref="A8"/>
      <selection pane="bottomRight" activeCell="BY99" sqref="BY99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6" width="12" style="4" customWidth="1"/>
    <col min="87" max="256" width="9.140625" style="4"/>
    <col min="257" max="257" width="4.2851562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28515625" style="4" customWidth="1"/>
    <col min="292" max="294" width="11.28515625" style="4" customWidth="1"/>
    <col min="295" max="295" width="12.425781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8554687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710937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341" width="10.7109375" style="4" customWidth="1"/>
    <col min="342" max="512" width="9.140625" style="4"/>
    <col min="513" max="513" width="4.2851562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28515625" style="4" customWidth="1"/>
    <col min="548" max="550" width="11.28515625" style="4" customWidth="1"/>
    <col min="551" max="551" width="12.425781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8554687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710937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597" width="10.7109375" style="4" customWidth="1"/>
    <col min="598" max="768" width="9.140625" style="4"/>
    <col min="769" max="769" width="4.2851562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28515625" style="4" customWidth="1"/>
    <col min="804" max="806" width="11.28515625" style="4" customWidth="1"/>
    <col min="807" max="807" width="12.425781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8554687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710937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853" width="10.7109375" style="4" customWidth="1"/>
    <col min="854" max="1024" width="9.140625" style="4"/>
    <col min="1025" max="1025" width="4.2851562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28515625" style="4" customWidth="1"/>
    <col min="1060" max="1062" width="11.28515625" style="4" customWidth="1"/>
    <col min="1063" max="1063" width="12.425781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8554687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710937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109" width="10.7109375" style="4" customWidth="1"/>
    <col min="1110" max="1280" width="9.140625" style="4"/>
    <col min="1281" max="1281" width="4.2851562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28515625" style="4" customWidth="1"/>
    <col min="1316" max="1318" width="11.28515625" style="4" customWidth="1"/>
    <col min="1319" max="1319" width="12.425781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8554687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710937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365" width="10.7109375" style="4" customWidth="1"/>
    <col min="1366" max="1536" width="9.140625" style="4"/>
    <col min="1537" max="1537" width="4.2851562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28515625" style="4" customWidth="1"/>
    <col min="1572" max="1574" width="11.28515625" style="4" customWidth="1"/>
    <col min="1575" max="1575" width="12.425781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8554687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710937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621" width="10.7109375" style="4" customWidth="1"/>
    <col min="1622" max="1792" width="9.140625" style="4"/>
    <col min="1793" max="1793" width="4.2851562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28515625" style="4" customWidth="1"/>
    <col min="1828" max="1830" width="11.28515625" style="4" customWidth="1"/>
    <col min="1831" max="1831" width="12.425781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8554687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710937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1877" width="10.7109375" style="4" customWidth="1"/>
    <col min="1878" max="2048" width="9.140625" style="4"/>
    <col min="2049" max="2049" width="4.2851562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28515625" style="4" customWidth="1"/>
    <col min="2084" max="2086" width="11.28515625" style="4" customWidth="1"/>
    <col min="2087" max="2087" width="12.425781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8554687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710937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133" width="10.7109375" style="4" customWidth="1"/>
    <col min="2134" max="2304" width="9.140625" style="4"/>
    <col min="2305" max="2305" width="4.2851562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28515625" style="4" customWidth="1"/>
    <col min="2340" max="2342" width="11.28515625" style="4" customWidth="1"/>
    <col min="2343" max="2343" width="12.425781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8554687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710937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389" width="10.7109375" style="4" customWidth="1"/>
    <col min="2390" max="2560" width="9.140625" style="4"/>
    <col min="2561" max="2561" width="4.2851562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28515625" style="4" customWidth="1"/>
    <col min="2596" max="2598" width="11.28515625" style="4" customWidth="1"/>
    <col min="2599" max="2599" width="12.425781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8554687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710937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645" width="10.7109375" style="4" customWidth="1"/>
    <col min="2646" max="2816" width="9.140625" style="4"/>
    <col min="2817" max="2817" width="4.2851562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28515625" style="4" customWidth="1"/>
    <col min="2852" max="2854" width="11.28515625" style="4" customWidth="1"/>
    <col min="2855" max="2855" width="12.425781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8554687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710937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2901" width="10.7109375" style="4" customWidth="1"/>
    <col min="2902" max="3072" width="9.140625" style="4"/>
    <col min="3073" max="3073" width="4.2851562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28515625" style="4" customWidth="1"/>
    <col min="3108" max="3110" width="11.28515625" style="4" customWidth="1"/>
    <col min="3111" max="3111" width="12.425781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8554687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710937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157" width="10.7109375" style="4" customWidth="1"/>
    <col min="3158" max="3328" width="9.140625" style="4"/>
    <col min="3329" max="3329" width="4.2851562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28515625" style="4" customWidth="1"/>
    <col min="3364" max="3366" width="11.28515625" style="4" customWidth="1"/>
    <col min="3367" max="3367" width="12.425781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8554687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710937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413" width="10.7109375" style="4" customWidth="1"/>
    <col min="3414" max="3584" width="9.140625" style="4"/>
    <col min="3585" max="3585" width="4.2851562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28515625" style="4" customWidth="1"/>
    <col min="3620" max="3622" width="11.28515625" style="4" customWidth="1"/>
    <col min="3623" max="3623" width="12.425781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8554687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710937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669" width="10.7109375" style="4" customWidth="1"/>
    <col min="3670" max="3840" width="9.140625" style="4"/>
    <col min="3841" max="3841" width="4.2851562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28515625" style="4" customWidth="1"/>
    <col min="3876" max="3878" width="11.28515625" style="4" customWidth="1"/>
    <col min="3879" max="3879" width="12.425781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8554687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710937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3925" width="10.7109375" style="4" customWidth="1"/>
    <col min="3926" max="4096" width="9.140625" style="4"/>
    <col min="4097" max="4097" width="4.2851562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28515625" style="4" customWidth="1"/>
    <col min="4132" max="4134" width="11.28515625" style="4" customWidth="1"/>
    <col min="4135" max="4135" width="12.425781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8554687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710937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181" width="10.7109375" style="4" customWidth="1"/>
    <col min="4182" max="4352" width="9.140625" style="4"/>
    <col min="4353" max="4353" width="4.2851562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28515625" style="4" customWidth="1"/>
    <col min="4388" max="4390" width="11.28515625" style="4" customWidth="1"/>
    <col min="4391" max="4391" width="12.425781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8554687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710937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437" width="10.7109375" style="4" customWidth="1"/>
    <col min="4438" max="4608" width="9.140625" style="4"/>
    <col min="4609" max="4609" width="4.2851562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28515625" style="4" customWidth="1"/>
    <col min="4644" max="4646" width="11.28515625" style="4" customWidth="1"/>
    <col min="4647" max="4647" width="12.425781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8554687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710937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693" width="10.7109375" style="4" customWidth="1"/>
    <col min="4694" max="4864" width="9.140625" style="4"/>
    <col min="4865" max="4865" width="4.2851562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28515625" style="4" customWidth="1"/>
    <col min="4900" max="4902" width="11.28515625" style="4" customWidth="1"/>
    <col min="4903" max="4903" width="12.425781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8554687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710937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4949" width="10.7109375" style="4" customWidth="1"/>
    <col min="4950" max="5120" width="9.140625" style="4"/>
    <col min="5121" max="5121" width="4.2851562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28515625" style="4" customWidth="1"/>
    <col min="5156" max="5158" width="11.28515625" style="4" customWidth="1"/>
    <col min="5159" max="5159" width="12.425781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8554687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710937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205" width="10.7109375" style="4" customWidth="1"/>
    <col min="5206" max="5376" width="9.140625" style="4"/>
    <col min="5377" max="5377" width="4.2851562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28515625" style="4" customWidth="1"/>
    <col min="5412" max="5414" width="11.28515625" style="4" customWidth="1"/>
    <col min="5415" max="5415" width="12.425781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8554687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710937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461" width="10.7109375" style="4" customWidth="1"/>
    <col min="5462" max="5632" width="9.140625" style="4"/>
    <col min="5633" max="5633" width="4.2851562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28515625" style="4" customWidth="1"/>
    <col min="5668" max="5670" width="11.28515625" style="4" customWidth="1"/>
    <col min="5671" max="5671" width="12.425781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8554687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710937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717" width="10.7109375" style="4" customWidth="1"/>
    <col min="5718" max="5888" width="9.140625" style="4"/>
    <col min="5889" max="5889" width="4.2851562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28515625" style="4" customWidth="1"/>
    <col min="5924" max="5926" width="11.28515625" style="4" customWidth="1"/>
    <col min="5927" max="5927" width="12.425781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8554687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710937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5973" width="10.7109375" style="4" customWidth="1"/>
    <col min="5974" max="6144" width="9.140625" style="4"/>
    <col min="6145" max="6145" width="4.2851562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28515625" style="4" customWidth="1"/>
    <col min="6180" max="6182" width="11.28515625" style="4" customWidth="1"/>
    <col min="6183" max="6183" width="12.425781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8554687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710937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229" width="10.7109375" style="4" customWidth="1"/>
    <col min="6230" max="6400" width="9.140625" style="4"/>
    <col min="6401" max="6401" width="4.2851562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28515625" style="4" customWidth="1"/>
    <col min="6436" max="6438" width="11.28515625" style="4" customWidth="1"/>
    <col min="6439" max="6439" width="12.425781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8554687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710937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485" width="10.7109375" style="4" customWidth="1"/>
    <col min="6486" max="6656" width="9.140625" style="4"/>
    <col min="6657" max="6657" width="4.2851562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28515625" style="4" customWidth="1"/>
    <col min="6692" max="6694" width="11.28515625" style="4" customWidth="1"/>
    <col min="6695" max="6695" width="12.425781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8554687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710937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741" width="10.7109375" style="4" customWidth="1"/>
    <col min="6742" max="6912" width="9.140625" style="4"/>
    <col min="6913" max="6913" width="4.2851562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28515625" style="4" customWidth="1"/>
    <col min="6948" max="6950" width="11.28515625" style="4" customWidth="1"/>
    <col min="6951" max="6951" width="12.425781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8554687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710937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6997" width="10.7109375" style="4" customWidth="1"/>
    <col min="6998" max="7168" width="9.140625" style="4"/>
    <col min="7169" max="7169" width="4.2851562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28515625" style="4" customWidth="1"/>
    <col min="7204" max="7206" width="11.28515625" style="4" customWidth="1"/>
    <col min="7207" max="7207" width="12.425781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8554687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710937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253" width="10.7109375" style="4" customWidth="1"/>
    <col min="7254" max="7424" width="9.140625" style="4"/>
    <col min="7425" max="7425" width="4.2851562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28515625" style="4" customWidth="1"/>
    <col min="7460" max="7462" width="11.28515625" style="4" customWidth="1"/>
    <col min="7463" max="7463" width="12.425781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8554687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710937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509" width="10.7109375" style="4" customWidth="1"/>
    <col min="7510" max="7680" width="9.140625" style="4"/>
    <col min="7681" max="7681" width="4.2851562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28515625" style="4" customWidth="1"/>
    <col min="7716" max="7718" width="11.28515625" style="4" customWidth="1"/>
    <col min="7719" max="7719" width="12.425781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8554687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710937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765" width="10.7109375" style="4" customWidth="1"/>
    <col min="7766" max="7936" width="9.140625" style="4"/>
    <col min="7937" max="7937" width="4.2851562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28515625" style="4" customWidth="1"/>
    <col min="7972" max="7974" width="11.28515625" style="4" customWidth="1"/>
    <col min="7975" max="7975" width="12.425781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8554687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710937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021" width="10.7109375" style="4" customWidth="1"/>
    <col min="8022" max="8192" width="9.140625" style="4"/>
    <col min="8193" max="8193" width="4.2851562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28515625" style="4" customWidth="1"/>
    <col min="8228" max="8230" width="11.28515625" style="4" customWidth="1"/>
    <col min="8231" max="8231" width="12.425781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8554687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710937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277" width="10.7109375" style="4" customWidth="1"/>
    <col min="8278" max="8448" width="9.140625" style="4"/>
    <col min="8449" max="8449" width="4.2851562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28515625" style="4" customWidth="1"/>
    <col min="8484" max="8486" width="11.28515625" style="4" customWidth="1"/>
    <col min="8487" max="8487" width="12.425781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8554687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710937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533" width="10.7109375" style="4" customWidth="1"/>
    <col min="8534" max="8704" width="9.140625" style="4"/>
    <col min="8705" max="8705" width="4.2851562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28515625" style="4" customWidth="1"/>
    <col min="8740" max="8742" width="11.28515625" style="4" customWidth="1"/>
    <col min="8743" max="8743" width="12.425781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8554687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710937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789" width="10.7109375" style="4" customWidth="1"/>
    <col min="8790" max="8960" width="9.140625" style="4"/>
    <col min="8961" max="8961" width="4.2851562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28515625" style="4" customWidth="1"/>
    <col min="8996" max="8998" width="11.28515625" style="4" customWidth="1"/>
    <col min="8999" max="8999" width="12.425781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8554687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710937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045" width="10.7109375" style="4" customWidth="1"/>
    <col min="9046" max="9216" width="9.140625" style="4"/>
    <col min="9217" max="9217" width="4.2851562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28515625" style="4" customWidth="1"/>
    <col min="9252" max="9254" width="11.28515625" style="4" customWidth="1"/>
    <col min="9255" max="9255" width="12.425781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8554687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710937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301" width="10.7109375" style="4" customWidth="1"/>
    <col min="9302" max="9472" width="9.140625" style="4"/>
    <col min="9473" max="9473" width="4.2851562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28515625" style="4" customWidth="1"/>
    <col min="9508" max="9510" width="11.28515625" style="4" customWidth="1"/>
    <col min="9511" max="9511" width="12.425781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8554687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710937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557" width="10.7109375" style="4" customWidth="1"/>
    <col min="9558" max="9728" width="9.140625" style="4"/>
    <col min="9729" max="9729" width="4.2851562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28515625" style="4" customWidth="1"/>
    <col min="9764" max="9766" width="11.28515625" style="4" customWidth="1"/>
    <col min="9767" max="9767" width="12.425781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8554687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710937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813" width="10.7109375" style="4" customWidth="1"/>
    <col min="9814" max="9984" width="9.140625" style="4"/>
    <col min="9985" max="9985" width="4.2851562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28515625" style="4" customWidth="1"/>
    <col min="10020" max="10022" width="11.28515625" style="4" customWidth="1"/>
    <col min="10023" max="10023" width="12.425781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8554687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710937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069" width="10.7109375" style="4" customWidth="1"/>
    <col min="10070" max="10240" width="9.140625" style="4"/>
    <col min="10241" max="10241" width="4.2851562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28515625" style="4" customWidth="1"/>
    <col min="10276" max="10278" width="11.28515625" style="4" customWidth="1"/>
    <col min="10279" max="10279" width="12.425781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8554687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710937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325" width="10.7109375" style="4" customWidth="1"/>
    <col min="10326" max="10496" width="9.140625" style="4"/>
    <col min="10497" max="10497" width="4.2851562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28515625" style="4" customWidth="1"/>
    <col min="10532" max="10534" width="11.28515625" style="4" customWidth="1"/>
    <col min="10535" max="10535" width="12.425781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8554687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710937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581" width="10.7109375" style="4" customWidth="1"/>
    <col min="10582" max="10752" width="9.140625" style="4"/>
    <col min="10753" max="10753" width="4.2851562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28515625" style="4" customWidth="1"/>
    <col min="10788" max="10790" width="11.28515625" style="4" customWidth="1"/>
    <col min="10791" max="10791" width="12.425781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8554687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710937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0837" width="10.7109375" style="4" customWidth="1"/>
    <col min="10838" max="11008" width="9.140625" style="4"/>
    <col min="11009" max="11009" width="4.2851562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28515625" style="4" customWidth="1"/>
    <col min="11044" max="11046" width="11.28515625" style="4" customWidth="1"/>
    <col min="11047" max="11047" width="12.425781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8554687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710937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093" width="10.7109375" style="4" customWidth="1"/>
    <col min="11094" max="11264" width="9.140625" style="4"/>
    <col min="11265" max="11265" width="4.2851562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28515625" style="4" customWidth="1"/>
    <col min="11300" max="11302" width="11.28515625" style="4" customWidth="1"/>
    <col min="11303" max="11303" width="12.425781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8554687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710937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349" width="10.7109375" style="4" customWidth="1"/>
    <col min="11350" max="11520" width="9.140625" style="4"/>
    <col min="11521" max="11521" width="4.2851562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28515625" style="4" customWidth="1"/>
    <col min="11556" max="11558" width="11.28515625" style="4" customWidth="1"/>
    <col min="11559" max="11559" width="12.425781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8554687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710937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605" width="10.7109375" style="4" customWidth="1"/>
    <col min="11606" max="11776" width="9.140625" style="4"/>
    <col min="11777" max="11777" width="4.2851562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28515625" style="4" customWidth="1"/>
    <col min="11812" max="11814" width="11.28515625" style="4" customWidth="1"/>
    <col min="11815" max="11815" width="12.425781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8554687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710937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1861" width="10.7109375" style="4" customWidth="1"/>
    <col min="11862" max="12032" width="9.140625" style="4"/>
    <col min="12033" max="12033" width="4.2851562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28515625" style="4" customWidth="1"/>
    <col min="12068" max="12070" width="11.28515625" style="4" customWidth="1"/>
    <col min="12071" max="12071" width="12.425781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8554687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710937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117" width="10.7109375" style="4" customWidth="1"/>
    <col min="12118" max="12288" width="9.140625" style="4"/>
    <col min="12289" max="12289" width="4.2851562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28515625" style="4" customWidth="1"/>
    <col min="12324" max="12326" width="11.28515625" style="4" customWidth="1"/>
    <col min="12327" max="12327" width="12.425781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8554687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710937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373" width="10.7109375" style="4" customWidth="1"/>
    <col min="12374" max="12544" width="9.140625" style="4"/>
    <col min="12545" max="12545" width="4.2851562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28515625" style="4" customWidth="1"/>
    <col min="12580" max="12582" width="11.28515625" style="4" customWidth="1"/>
    <col min="12583" max="12583" width="12.425781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8554687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710937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629" width="10.7109375" style="4" customWidth="1"/>
    <col min="12630" max="12800" width="9.140625" style="4"/>
    <col min="12801" max="12801" width="4.2851562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28515625" style="4" customWidth="1"/>
    <col min="12836" max="12838" width="11.28515625" style="4" customWidth="1"/>
    <col min="12839" max="12839" width="12.425781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8554687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710937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2885" width="10.7109375" style="4" customWidth="1"/>
    <col min="12886" max="13056" width="9.140625" style="4"/>
    <col min="13057" max="13057" width="4.2851562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28515625" style="4" customWidth="1"/>
    <col min="13092" max="13094" width="11.28515625" style="4" customWidth="1"/>
    <col min="13095" max="13095" width="12.425781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8554687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710937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141" width="10.7109375" style="4" customWidth="1"/>
    <col min="13142" max="13312" width="9.140625" style="4"/>
    <col min="13313" max="13313" width="4.2851562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28515625" style="4" customWidth="1"/>
    <col min="13348" max="13350" width="11.28515625" style="4" customWidth="1"/>
    <col min="13351" max="13351" width="12.425781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8554687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710937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397" width="10.7109375" style="4" customWidth="1"/>
    <col min="13398" max="13568" width="9.140625" style="4"/>
    <col min="13569" max="13569" width="4.2851562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28515625" style="4" customWidth="1"/>
    <col min="13604" max="13606" width="11.28515625" style="4" customWidth="1"/>
    <col min="13607" max="13607" width="12.425781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8554687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710937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653" width="10.7109375" style="4" customWidth="1"/>
    <col min="13654" max="13824" width="9.140625" style="4"/>
    <col min="13825" max="13825" width="4.2851562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28515625" style="4" customWidth="1"/>
    <col min="13860" max="13862" width="11.28515625" style="4" customWidth="1"/>
    <col min="13863" max="13863" width="12.425781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8554687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710937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3909" width="10.7109375" style="4" customWidth="1"/>
    <col min="13910" max="14080" width="9.140625" style="4"/>
    <col min="14081" max="14081" width="4.2851562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28515625" style="4" customWidth="1"/>
    <col min="14116" max="14118" width="11.28515625" style="4" customWidth="1"/>
    <col min="14119" max="14119" width="12.425781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8554687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710937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165" width="10.7109375" style="4" customWidth="1"/>
    <col min="14166" max="14336" width="9.140625" style="4"/>
    <col min="14337" max="14337" width="4.2851562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28515625" style="4" customWidth="1"/>
    <col min="14372" max="14374" width="11.28515625" style="4" customWidth="1"/>
    <col min="14375" max="14375" width="12.425781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8554687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710937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421" width="10.7109375" style="4" customWidth="1"/>
    <col min="14422" max="14592" width="9.140625" style="4"/>
    <col min="14593" max="14593" width="4.2851562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28515625" style="4" customWidth="1"/>
    <col min="14628" max="14630" width="11.28515625" style="4" customWidth="1"/>
    <col min="14631" max="14631" width="12.425781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8554687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710937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677" width="10.7109375" style="4" customWidth="1"/>
    <col min="14678" max="14848" width="9.140625" style="4"/>
    <col min="14849" max="14849" width="4.2851562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28515625" style="4" customWidth="1"/>
    <col min="14884" max="14886" width="11.28515625" style="4" customWidth="1"/>
    <col min="14887" max="14887" width="12.425781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8554687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710937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4933" width="10.7109375" style="4" customWidth="1"/>
    <col min="14934" max="15104" width="9.140625" style="4"/>
    <col min="15105" max="15105" width="4.2851562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28515625" style="4" customWidth="1"/>
    <col min="15140" max="15142" width="11.28515625" style="4" customWidth="1"/>
    <col min="15143" max="15143" width="12.425781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8554687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710937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189" width="10.7109375" style="4" customWidth="1"/>
    <col min="15190" max="15360" width="9.140625" style="4"/>
    <col min="15361" max="15361" width="4.2851562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28515625" style="4" customWidth="1"/>
    <col min="15396" max="15398" width="11.28515625" style="4" customWidth="1"/>
    <col min="15399" max="15399" width="12.425781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8554687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710937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445" width="10.7109375" style="4" customWidth="1"/>
    <col min="15446" max="15616" width="9.140625" style="4"/>
    <col min="15617" max="15617" width="4.2851562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28515625" style="4" customWidth="1"/>
    <col min="15652" max="15654" width="11.28515625" style="4" customWidth="1"/>
    <col min="15655" max="15655" width="12.425781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8554687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710937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701" width="10.7109375" style="4" customWidth="1"/>
    <col min="15702" max="15872" width="9.140625" style="4"/>
    <col min="15873" max="15873" width="4.2851562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28515625" style="4" customWidth="1"/>
    <col min="15908" max="15910" width="11.28515625" style="4" customWidth="1"/>
    <col min="15911" max="15911" width="12.425781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8554687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710937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5957" width="10.7109375" style="4" customWidth="1"/>
    <col min="15958" max="16128" width="9.140625" style="4"/>
    <col min="16129" max="16129" width="4.2851562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28515625" style="4" customWidth="1"/>
    <col min="16164" max="16166" width="11.28515625" style="4" customWidth="1"/>
    <col min="16167" max="16167" width="12.425781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8554687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710937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213" width="10.7109375" style="4" customWidth="1"/>
    <col min="16214" max="16384" width="9.140625" style="4"/>
  </cols>
  <sheetData>
    <row r="1" spans="1:90" s="5" customFormat="1" ht="13.35" customHeight="1" x14ac:dyDescent="0.25">
      <c r="A1" s="102"/>
      <c r="B1" s="102"/>
      <c r="C1" s="102"/>
      <c r="D1" s="246" t="s">
        <v>217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 t="s">
        <v>217</v>
      </c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217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217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217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217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  <c r="CH1" s="103"/>
    </row>
    <row r="2" spans="1:90" s="10" customFormat="1" ht="12.75" customHeight="1" x14ac:dyDescent="0.2">
      <c r="A2" s="6"/>
      <c r="B2" s="6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0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  <c r="CH3" s="9"/>
    </row>
    <row r="4" spans="1:90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  <c r="CH4" s="115"/>
    </row>
    <row r="5" spans="1:90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221"/>
      <c r="CC5" s="118"/>
      <c r="CD5" s="118" t="s">
        <v>361</v>
      </c>
      <c r="CE5" s="122" t="s">
        <v>177</v>
      </c>
      <c r="CF5" s="123" t="s">
        <v>213</v>
      </c>
      <c r="CG5" s="124" t="s">
        <v>214</v>
      </c>
      <c r="CH5" s="124" t="s">
        <v>366</v>
      </c>
    </row>
    <row r="6" spans="1:90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 t="s">
        <v>189</v>
      </c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/>
    </row>
    <row r="7" spans="1:90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8"/>
    </row>
    <row r="8" spans="1:90" customFormat="1" ht="15" x14ac:dyDescent="0.25">
      <c r="A8" s="139">
        <v>1</v>
      </c>
      <c r="B8" s="52" t="s">
        <v>230</v>
      </c>
      <c r="C8" s="53" t="s">
        <v>296</v>
      </c>
      <c r="D8" s="54">
        <v>3133203.1954230331</v>
      </c>
      <c r="E8" s="54">
        <v>78281.586661298279</v>
      </c>
      <c r="F8" s="54">
        <v>48960.233154204405</v>
      </c>
      <c r="G8" s="54">
        <v>2215.4301267994256</v>
      </c>
      <c r="H8" s="54">
        <v>6711054.7231220612</v>
      </c>
      <c r="I8" s="54">
        <v>10999.774536868765</v>
      </c>
      <c r="J8" s="54">
        <v>174.75369061506143</v>
      </c>
      <c r="K8" s="54">
        <v>356.28101470810122</v>
      </c>
      <c r="L8" s="54">
        <v>9.8615043111370699</v>
      </c>
      <c r="M8" s="54">
        <v>5.7330934631935389</v>
      </c>
      <c r="N8" s="54">
        <v>49.081546503295186</v>
      </c>
      <c r="O8" s="54">
        <v>2459.6486843818266</v>
      </c>
      <c r="P8" s="54">
        <v>4802.3448986896365</v>
      </c>
      <c r="Q8" s="54">
        <v>152.07098212584324</v>
      </c>
      <c r="R8" s="54">
        <v>0.29202282975552274</v>
      </c>
      <c r="S8" s="54">
        <v>338.89402600675322</v>
      </c>
      <c r="T8" s="54">
        <v>0.33047809937753492</v>
      </c>
      <c r="U8" s="54">
        <v>1.1821711054703599</v>
      </c>
      <c r="V8" s="54">
        <v>185.37686027612625</v>
      </c>
      <c r="W8" s="54">
        <v>4.1132356300278703</v>
      </c>
      <c r="X8" s="54">
        <v>9.5472177549591262</v>
      </c>
      <c r="Y8" s="54">
        <v>1194.2252558336165</v>
      </c>
      <c r="Z8" s="54">
        <v>94.825926363616858</v>
      </c>
      <c r="AA8" s="54">
        <v>4416.3446348690213</v>
      </c>
      <c r="AB8" s="54">
        <v>74.377831022574853</v>
      </c>
      <c r="AC8" s="54">
        <v>22213.902192289355</v>
      </c>
      <c r="AD8" s="54">
        <v>645.46181706862842</v>
      </c>
      <c r="AE8" s="54">
        <v>2.5228688562539181E-2</v>
      </c>
      <c r="AF8" s="54">
        <v>1997.2055400599506</v>
      </c>
      <c r="AG8" s="54">
        <v>642.08725473393474</v>
      </c>
      <c r="AH8" s="54">
        <v>490.970322504916</v>
      </c>
      <c r="AI8" s="54">
        <v>30.75005673987312</v>
      </c>
      <c r="AJ8" s="54">
        <v>0</v>
      </c>
      <c r="AK8" s="54">
        <v>117.63140603501562</v>
      </c>
      <c r="AL8" s="54">
        <v>1.4149073390144131</v>
      </c>
      <c r="AM8" s="54">
        <v>159417.37414647857</v>
      </c>
      <c r="AN8" s="54">
        <v>41.819177790822444</v>
      </c>
      <c r="AO8" s="54">
        <v>338.29918400370804</v>
      </c>
      <c r="AP8" s="54">
        <v>10.622882186816279</v>
      </c>
      <c r="AQ8" s="54">
        <v>2.8548916450400341</v>
      </c>
      <c r="AR8" s="54">
        <v>269.80133416643474</v>
      </c>
      <c r="AS8" s="54">
        <v>38.861889939619537</v>
      </c>
      <c r="AT8" s="54">
        <v>19.961382097369476</v>
      </c>
      <c r="AU8" s="54">
        <v>879.11151127355708</v>
      </c>
      <c r="AV8" s="54">
        <v>194.56781998380626</v>
      </c>
      <c r="AW8" s="54">
        <v>1957.286604239727</v>
      </c>
      <c r="AX8" s="54">
        <v>499.28770231811478</v>
      </c>
      <c r="AY8" s="54">
        <v>5793.5509579600939</v>
      </c>
      <c r="AZ8" s="54">
        <v>2646.7152548763906</v>
      </c>
      <c r="BA8" s="54">
        <v>535.71144480496866</v>
      </c>
      <c r="BB8" s="54">
        <v>228.15640480928158</v>
      </c>
      <c r="BC8" s="54">
        <v>70.192249264105428</v>
      </c>
      <c r="BD8" s="54">
        <v>81.322336857523851</v>
      </c>
      <c r="BE8" s="54">
        <v>30983.324667407964</v>
      </c>
      <c r="BF8" s="54">
        <v>809.57246037468269</v>
      </c>
      <c r="BG8" s="54">
        <v>12197.210072429727</v>
      </c>
      <c r="BH8" s="54">
        <v>9894.462993933801</v>
      </c>
      <c r="BI8" s="54">
        <v>3589.6613403082074</v>
      </c>
      <c r="BJ8" s="54">
        <v>613.82337343011784</v>
      </c>
      <c r="BK8" s="54">
        <v>2306.2906881952399</v>
      </c>
      <c r="BL8" s="54">
        <v>275.88342808178101</v>
      </c>
      <c r="BM8" s="54">
        <v>0</v>
      </c>
      <c r="BN8" s="54">
        <v>3961.9556262326369</v>
      </c>
      <c r="BO8" s="54">
        <v>0</v>
      </c>
      <c r="BP8" s="54">
        <v>0</v>
      </c>
      <c r="BQ8" s="55">
        <f>SUM(D8:BP8)</f>
        <v>10262841.358649407</v>
      </c>
      <c r="BR8" s="54">
        <v>5546690.1967073344</v>
      </c>
      <c r="BS8" s="54">
        <v>164.39130755076295</v>
      </c>
      <c r="BT8" s="54">
        <v>0</v>
      </c>
      <c r="BU8" s="140">
        <f>SUM(BR8:BT8)</f>
        <v>5546854.5880148849</v>
      </c>
      <c r="BV8" s="54">
        <v>1140290.3968442418</v>
      </c>
      <c r="BW8" s="54">
        <v>0</v>
      </c>
      <c r="BX8" s="54">
        <v>-223139.1938625183</v>
      </c>
      <c r="BY8" s="141">
        <f>BX8+BW8</f>
        <v>-223139.1938625183</v>
      </c>
      <c r="BZ8" s="141">
        <f>BV8+BY8</f>
        <v>917151.20298172347</v>
      </c>
      <c r="CA8" s="54">
        <v>1472268.3874054127</v>
      </c>
      <c r="CB8" s="54"/>
      <c r="CC8" s="54"/>
      <c r="CD8" s="58">
        <v>623634.06779845664</v>
      </c>
      <c r="CE8" s="55">
        <f>SUM(CA8:CD8)</f>
        <v>2095902.4552038694</v>
      </c>
      <c r="CF8" s="142">
        <f>CE8+BZ8+BU8</f>
        <v>8559908.2462004777</v>
      </c>
      <c r="CG8" s="143">
        <f>CF8+BQ8</f>
        <v>18822749.604849882</v>
      </c>
      <c r="CH8" s="143">
        <f>ponuda2013!BQ8</f>
        <v>18822749.604849886</v>
      </c>
      <c r="CI8" s="62">
        <f>CH8-CG8</f>
        <v>0</v>
      </c>
      <c r="CL8" s="62"/>
    </row>
    <row r="9" spans="1:90" customFormat="1" ht="15" x14ac:dyDescent="0.25">
      <c r="A9" s="139">
        <v>2</v>
      </c>
      <c r="B9" s="64" t="s">
        <v>231</v>
      </c>
      <c r="C9" s="65" t="s">
        <v>297</v>
      </c>
      <c r="D9" s="54">
        <v>5062.8602851894384</v>
      </c>
      <c r="E9" s="54">
        <v>226624.10181399347</v>
      </c>
      <c r="F9" s="54">
        <v>146.31646996898502</v>
      </c>
      <c r="G9" s="54">
        <v>1867.0422634239042</v>
      </c>
      <c r="H9" s="54">
        <v>1279.6389398141073</v>
      </c>
      <c r="I9" s="54">
        <v>319.29259996194105</v>
      </c>
      <c r="J9" s="54">
        <v>847579.21348691301</v>
      </c>
      <c r="K9" s="54">
        <v>35460.953476411945</v>
      </c>
      <c r="L9" s="54">
        <v>26.140141996159716</v>
      </c>
      <c r="M9" s="54">
        <v>54.651739696722352</v>
      </c>
      <c r="N9" s="54">
        <v>6.1202728237724848</v>
      </c>
      <c r="O9" s="54">
        <v>13.237672359202532</v>
      </c>
      <c r="P9" s="54">
        <v>854.05548236372783</v>
      </c>
      <c r="Q9" s="54">
        <v>353.22127122115086</v>
      </c>
      <c r="R9" s="54">
        <v>33.490383092819293</v>
      </c>
      <c r="S9" s="54">
        <v>229.22658700782549</v>
      </c>
      <c r="T9" s="54">
        <v>1.9443445969891544</v>
      </c>
      <c r="U9" s="54">
        <v>69.763520862935422</v>
      </c>
      <c r="V9" s="54">
        <v>292.22821290056856</v>
      </c>
      <c r="W9" s="54">
        <v>6.5535328386406606</v>
      </c>
      <c r="X9" s="54">
        <v>81.985401392453994</v>
      </c>
      <c r="Y9" s="54">
        <v>10184.795814668872</v>
      </c>
      <c r="Z9" s="54">
        <v>29.01133093500707</v>
      </c>
      <c r="AA9" s="54">
        <v>11196.235848383578</v>
      </c>
      <c r="AB9" s="54">
        <v>218.44489814715513</v>
      </c>
      <c r="AC9" s="54">
        <v>194.09044896555963</v>
      </c>
      <c r="AD9" s="54">
        <v>3140.7517796560737</v>
      </c>
      <c r="AE9" s="54">
        <v>14.654047249313402</v>
      </c>
      <c r="AF9" s="54">
        <v>8980.9564152091061</v>
      </c>
      <c r="AG9" s="54">
        <v>3012.5989521350234</v>
      </c>
      <c r="AH9" s="54">
        <v>774.40237805796437</v>
      </c>
      <c r="AI9" s="54">
        <v>89.343762003052987</v>
      </c>
      <c r="AJ9" s="54">
        <v>0</v>
      </c>
      <c r="AK9" s="54">
        <v>1659.0887143006935</v>
      </c>
      <c r="AL9" s="54">
        <v>49.470632786720941</v>
      </c>
      <c r="AM9" s="54">
        <v>394.6354172748068</v>
      </c>
      <c r="AN9" s="54">
        <v>9.0278886098585591</v>
      </c>
      <c r="AO9" s="54">
        <v>52.187812899344785</v>
      </c>
      <c r="AP9" s="54">
        <v>24.355058065946395</v>
      </c>
      <c r="AQ9" s="54">
        <v>0</v>
      </c>
      <c r="AR9" s="54">
        <v>54.406343361530624</v>
      </c>
      <c r="AS9" s="54">
        <v>5.9648790724874026</v>
      </c>
      <c r="AT9" s="54">
        <v>55.363260333402984</v>
      </c>
      <c r="AU9" s="54">
        <v>1204.1701491326371</v>
      </c>
      <c r="AV9" s="54">
        <v>0</v>
      </c>
      <c r="AW9" s="54">
        <v>856.2482053743737</v>
      </c>
      <c r="AX9" s="54">
        <v>20.375265073544959</v>
      </c>
      <c r="AY9" s="54">
        <v>462.86655946063007</v>
      </c>
      <c r="AZ9" s="54">
        <v>139.54585839821758</v>
      </c>
      <c r="BA9" s="54">
        <v>84.134678590942656</v>
      </c>
      <c r="BB9" s="54">
        <v>12.969204701101274</v>
      </c>
      <c r="BC9" s="54">
        <v>14.219700953782185</v>
      </c>
      <c r="BD9" s="54">
        <v>18.792557508299161</v>
      </c>
      <c r="BE9" s="54">
        <v>513.45710522510956</v>
      </c>
      <c r="BF9" s="54">
        <v>4485.8787820854777</v>
      </c>
      <c r="BG9" s="54">
        <v>109.83883549353973</v>
      </c>
      <c r="BH9" s="54">
        <v>95.721949052287812</v>
      </c>
      <c r="BI9" s="54">
        <v>361.28067630393144</v>
      </c>
      <c r="BJ9" s="54">
        <v>242.50322770628864</v>
      </c>
      <c r="BK9" s="54">
        <v>35.651291901098752</v>
      </c>
      <c r="BL9" s="54">
        <v>612.89883404911325</v>
      </c>
      <c r="BM9" s="54">
        <v>0</v>
      </c>
      <c r="BN9" s="54">
        <v>150.06443287863206</v>
      </c>
      <c r="BO9" s="54">
        <v>0</v>
      </c>
      <c r="BP9" s="54">
        <v>0</v>
      </c>
      <c r="BQ9" s="55">
        <f t="shared" ref="BQ9:BQ72" si="0">SUM(D9:BP9)</f>
        <v>1169922.4408948335</v>
      </c>
      <c r="BR9" s="54">
        <v>1219614.6139588589</v>
      </c>
      <c r="BS9" s="54">
        <v>0</v>
      </c>
      <c r="BT9" s="54">
        <v>4622.2559974948008</v>
      </c>
      <c r="BU9" s="140">
        <f t="shared" ref="BU9:BU72" si="1">SUM(BR9:BT9)</f>
        <v>1224236.8699563537</v>
      </c>
      <c r="BV9" s="54">
        <v>13031.384836503128</v>
      </c>
      <c r="BW9" s="54">
        <v>0</v>
      </c>
      <c r="BX9" s="54">
        <v>-32345.012179975012</v>
      </c>
      <c r="BY9" s="141">
        <f t="shared" ref="BY9:BY76" si="2">BX9+BW9</f>
        <v>-32345.012179975012</v>
      </c>
      <c r="BZ9" s="141">
        <f t="shared" ref="BZ9:BZ76" si="3">BV9+BY9</f>
        <v>-19313.627343471882</v>
      </c>
      <c r="CA9" s="54">
        <v>383473.10880000226</v>
      </c>
      <c r="CB9" s="54"/>
      <c r="CC9" s="54"/>
      <c r="CD9" s="58">
        <v>1062.139590625761</v>
      </c>
      <c r="CE9" s="55">
        <f t="shared" ref="CE9:CE72" si="4">SUM(CA9:CD9)</f>
        <v>384535.24839062802</v>
      </c>
      <c r="CF9" s="142">
        <f t="shared" ref="CF9:CF72" si="5">CE9+BZ9+BU9</f>
        <v>1589458.4910035098</v>
      </c>
      <c r="CG9" s="143">
        <f t="shared" ref="CG9:CG72" si="6">CF9+BQ9</f>
        <v>2759380.9318983434</v>
      </c>
      <c r="CH9" s="143">
        <f>ponuda2013!BQ9</f>
        <v>2759380.9318983429</v>
      </c>
      <c r="CI9" s="62">
        <f t="shared" ref="CI9:CI72" si="7">CH9-CG9</f>
        <v>0</v>
      </c>
      <c r="CL9" s="62"/>
    </row>
    <row r="10" spans="1:90" customFormat="1" ht="15" x14ac:dyDescent="0.25">
      <c r="A10" s="139">
        <v>3</v>
      </c>
      <c r="B10" s="64" t="s">
        <v>232</v>
      </c>
      <c r="C10" s="65" t="s">
        <v>298</v>
      </c>
      <c r="D10" s="54">
        <v>1857.382350010022</v>
      </c>
      <c r="E10" s="54">
        <v>35.186155031822359</v>
      </c>
      <c r="F10" s="54">
        <v>394517.18223428412</v>
      </c>
      <c r="G10" s="54">
        <v>0</v>
      </c>
      <c r="H10" s="54">
        <v>130468.72425764082</v>
      </c>
      <c r="I10" s="54">
        <v>6.1818065221656635</v>
      </c>
      <c r="J10" s="54">
        <v>5.7252486906700852</v>
      </c>
      <c r="K10" s="54">
        <v>0</v>
      </c>
      <c r="L10" s="54">
        <v>0</v>
      </c>
      <c r="M10" s="54">
        <v>0</v>
      </c>
      <c r="N10" s="54">
        <v>10.719186661606267</v>
      </c>
      <c r="O10" s="54">
        <v>0</v>
      </c>
      <c r="P10" s="54">
        <v>0</v>
      </c>
      <c r="Q10" s="54">
        <v>4.74121164040083</v>
      </c>
      <c r="R10" s="54">
        <v>0</v>
      </c>
      <c r="S10" s="54">
        <v>1.6972148471673856</v>
      </c>
      <c r="T10" s="54">
        <v>0</v>
      </c>
      <c r="U10" s="54">
        <v>1.8060820994217144</v>
      </c>
      <c r="V10" s="54">
        <v>0.77237520933886705</v>
      </c>
      <c r="W10" s="54">
        <v>0</v>
      </c>
      <c r="X10" s="54">
        <v>0.15742286994698459</v>
      </c>
      <c r="Y10" s="54">
        <v>2.7061997796948196</v>
      </c>
      <c r="Z10" s="54">
        <v>0</v>
      </c>
      <c r="AA10" s="54">
        <v>12.987115540553411</v>
      </c>
      <c r="AB10" s="54">
        <v>1.6741123016875492</v>
      </c>
      <c r="AC10" s="54">
        <v>5.2374681351080561</v>
      </c>
      <c r="AD10" s="54">
        <v>23.793825764705193</v>
      </c>
      <c r="AE10" s="54">
        <v>0</v>
      </c>
      <c r="AF10" s="54">
        <v>2399.813584677875</v>
      </c>
      <c r="AG10" s="54">
        <v>1425.4226079682805</v>
      </c>
      <c r="AH10" s="54">
        <v>36.082637813186011</v>
      </c>
      <c r="AI10" s="54">
        <v>0</v>
      </c>
      <c r="AJ10" s="54">
        <v>0</v>
      </c>
      <c r="AK10" s="54">
        <v>1.9254797004779174</v>
      </c>
      <c r="AL10" s="54">
        <v>0</v>
      </c>
      <c r="AM10" s="54">
        <v>27858.921710157549</v>
      </c>
      <c r="AN10" s="54">
        <v>0</v>
      </c>
      <c r="AO10" s="54">
        <v>56.435641092594885</v>
      </c>
      <c r="AP10" s="54">
        <v>0</v>
      </c>
      <c r="AQ10" s="54">
        <v>1.285345767525143</v>
      </c>
      <c r="AR10" s="54">
        <v>7.347936964225477</v>
      </c>
      <c r="AS10" s="54">
        <v>0</v>
      </c>
      <c r="AT10" s="54">
        <v>0</v>
      </c>
      <c r="AU10" s="54">
        <v>199.88883473649764</v>
      </c>
      <c r="AV10" s="54">
        <v>0</v>
      </c>
      <c r="AW10" s="54">
        <v>1.9625082991790348</v>
      </c>
      <c r="AX10" s="54">
        <v>0</v>
      </c>
      <c r="AY10" s="54">
        <v>51.468402958985223</v>
      </c>
      <c r="AZ10" s="54">
        <v>0</v>
      </c>
      <c r="BA10" s="54">
        <v>58.516194002754389</v>
      </c>
      <c r="BB10" s="54">
        <v>0.46656181147882203</v>
      </c>
      <c r="BC10" s="54">
        <v>0</v>
      </c>
      <c r="BD10" s="54">
        <v>18.372153173141175</v>
      </c>
      <c r="BE10" s="54">
        <v>4.9510456471023048</v>
      </c>
      <c r="BF10" s="54">
        <v>151.6956380722352</v>
      </c>
      <c r="BG10" s="54">
        <v>2236.3066073502719</v>
      </c>
      <c r="BH10" s="54">
        <v>176.60039396538545</v>
      </c>
      <c r="BI10" s="54">
        <v>34.073737471629343</v>
      </c>
      <c r="BJ10" s="54">
        <v>1459.110179243509</v>
      </c>
      <c r="BK10" s="54">
        <v>146.43003351438011</v>
      </c>
      <c r="BL10" s="54">
        <v>759.25216564339951</v>
      </c>
      <c r="BM10" s="54">
        <v>0</v>
      </c>
      <c r="BN10" s="54">
        <v>29.442619164224595</v>
      </c>
      <c r="BO10" s="54">
        <v>0</v>
      </c>
      <c r="BP10" s="54">
        <v>0</v>
      </c>
      <c r="BQ10" s="55">
        <f t="shared" si="0"/>
        <v>564072.44628622499</v>
      </c>
      <c r="BR10" s="54">
        <v>449814.28185728122</v>
      </c>
      <c r="BS10" s="54">
        <v>0</v>
      </c>
      <c r="BT10" s="54">
        <v>0</v>
      </c>
      <c r="BU10" s="140">
        <f t="shared" si="1"/>
        <v>449814.28185728122</v>
      </c>
      <c r="BV10" s="54">
        <v>0</v>
      </c>
      <c r="BW10" s="54">
        <v>0</v>
      </c>
      <c r="BX10" s="54">
        <v>-20206.508443015391</v>
      </c>
      <c r="BY10" s="141">
        <f t="shared" si="2"/>
        <v>-20206.508443015391</v>
      </c>
      <c r="BZ10" s="141">
        <f t="shared" si="3"/>
        <v>-20206.508443015391</v>
      </c>
      <c r="CA10" s="54">
        <v>510252.21966155223</v>
      </c>
      <c r="CB10" s="54"/>
      <c r="CC10" s="54"/>
      <c r="CD10" s="58">
        <v>54928.434150440888</v>
      </c>
      <c r="CE10" s="55">
        <f t="shared" si="4"/>
        <v>565180.65381199308</v>
      </c>
      <c r="CF10" s="142">
        <f t="shared" si="5"/>
        <v>994788.42722625891</v>
      </c>
      <c r="CG10" s="143">
        <f t="shared" si="6"/>
        <v>1558860.8735124839</v>
      </c>
      <c r="CH10" s="143">
        <f>ponuda2013!BQ10</f>
        <v>1558860.8735124841</v>
      </c>
      <c r="CI10" s="62">
        <f t="shared" si="7"/>
        <v>0</v>
      </c>
      <c r="CL10" s="62"/>
    </row>
    <row r="11" spans="1:90" customFormat="1" ht="15" x14ac:dyDescent="0.25">
      <c r="A11" s="139">
        <v>4</v>
      </c>
      <c r="B11" s="64" t="s">
        <v>233</v>
      </c>
      <c r="C11" s="65" t="s">
        <v>358</v>
      </c>
      <c r="D11" s="54">
        <v>27.071805634158764</v>
      </c>
      <c r="E11" s="54">
        <v>5220.6345510675819</v>
      </c>
      <c r="F11" s="54">
        <v>9541.0354172835196</v>
      </c>
      <c r="G11" s="54">
        <v>311402.12936328619</v>
      </c>
      <c r="H11" s="54">
        <v>10138.105433001612</v>
      </c>
      <c r="I11" s="54">
        <v>3560.963717055919</v>
      </c>
      <c r="J11" s="54">
        <v>6579.5645588967</v>
      </c>
      <c r="K11" s="54">
        <v>0.40076979587255002</v>
      </c>
      <c r="L11" s="54">
        <v>643.09297377515782</v>
      </c>
      <c r="M11" s="54">
        <v>1447864.443946315</v>
      </c>
      <c r="N11" s="54">
        <v>1080547.528022164</v>
      </c>
      <c r="O11" s="54">
        <v>512.7546103116847</v>
      </c>
      <c r="P11" s="54">
        <v>2659.852644577637</v>
      </c>
      <c r="Q11" s="54">
        <v>413786.87185563101</v>
      </c>
      <c r="R11" s="54">
        <v>4735.8660369791014</v>
      </c>
      <c r="S11" s="54">
        <v>1200.5544984639064</v>
      </c>
      <c r="T11" s="54">
        <v>2071.5321419020829</v>
      </c>
      <c r="U11" s="54">
        <v>4834.7678395724906</v>
      </c>
      <c r="V11" s="54">
        <v>6327.8850390539828</v>
      </c>
      <c r="W11" s="54">
        <v>258.54837369160305</v>
      </c>
      <c r="X11" s="54">
        <v>1400.1885729195328</v>
      </c>
      <c r="Y11" s="54">
        <v>3556.5965944331801</v>
      </c>
      <c r="Z11" s="54">
        <v>3284.8801157689281</v>
      </c>
      <c r="AA11" s="54">
        <v>1436351.6701800982</v>
      </c>
      <c r="AB11" s="54">
        <v>3488.5247442058408</v>
      </c>
      <c r="AC11" s="54">
        <v>26725.809328684601</v>
      </c>
      <c r="AD11" s="54">
        <v>862413.19366796361</v>
      </c>
      <c r="AE11" s="54">
        <v>1753.1293768991227</v>
      </c>
      <c r="AF11" s="54">
        <v>1464.9254768921232</v>
      </c>
      <c r="AG11" s="54">
        <v>3214.9073114326757</v>
      </c>
      <c r="AH11" s="54">
        <v>12655.051019921761</v>
      </c>
      <c r="AI11" s="54">
        <v>231.97207771155655</v>
      </c>
      <c r="AJ11" s="54">
        <v>0.94282131301924543</v>
      </c>
      <c r="AK11" s="54">
        <v>103972.79706992212</v>
      </c>
      <c r="AL11" s="54">
        <v>5.1413580021734528</v>
      </c>
      <c r="AM11" s="54">
        <v>13457.462117588722</v>
      </c>
      <c r="AN11" s="54">
        <v>352.41706024072323</v>
      </c>
      <c r="AO11" s="54">
        <v>420.49912314934409</v>
      </c>
      <c r="AP11" s="54">
        <v>796.59523439890154</v>
      </c>
      <c r="AQ11" s="54">
        <v>341.04680232472907</v>
      </c>
      <c r="AR11" s="54">
        <v>687.19589999816208</v>
      </c>
      <c r="AS11" s="54">
        <v>247.58467181326736</v>
      </c>
      <c r="AT11" s="54">
        <v>227.16178905795039</v>
      </c>
      <c r="AU11" s="54">
        <v>14512.022016855675</v>
      </c>
      <c r="AV11" s="54">
        <v>4793.6074154326225</v>
      </c>
      <c r="AW11" s="54">
        <v>28.05700699008349</v>
      </c>
      <c r="AX11" s="54">
        <v>12287.160306757945</v>
      </c>
      <c r="AY11" s="54">
        <v>93.941514402297287</v>
      </c>
      <c r="AZ11" s="54">
        <v>1678.0752300684442</v>
      </c>
      <c r="BA11" s="54">
        <v>344.07407594710105</v>
      </c>
      <c r="BB11" s="54">
        <v>605.98068438730854</v>
      </c>
      <c r="BC11" s="54">
        <v>222.22119192780562</v>
      </c>
      <c r="BD11" s="54">
        <v>72.164671794695522</v>
      </c>
      <c r="BE11" s="54">
        <v>6642.3589441262993</v>
      </c>
      <c r="BF11" s="54">
        <v>33096.867221070366</v>
      </c>
      <c r="BG11" s="54">
        <v>9274.2145794885801</v>
      </c>
      <c r="BH11" s="54">
        <v>2276.9087486932758</v>
      </c>
      <c r="BI11" s="54">
        <v>2952.4771210272474</v>
      </c>
      <c r="BJ11" s="54">
        <v>19.008085279268773</v>
      </c>
      <c r="BK11" s="54">
        <v>947.24611330684388</v>
      </c>
      <c r="BL11" s="54">
        <v>1861.4056416683343</v>
      </c>
      <c r="BM11" s="54">
        <v>4.5340078023158235</v>
      </c>
      <c r="BN11" s="54">
        <v>5414.2219140288553</v>
      </c>
      <c r="BO11" s="54">
        <v>0</v>
      </c>
      <c r="BP11" s="54">
        <v>0</v>
      </c>
      <c r="BQ11" s="55">
        <f t="shared" si="0"/>
        <v>5886089.8425042583</v>
      </c>
      <c r="BR11" s="54">
        <v>0</v>
      </c>
      <c r="BS11" s="54">
        <v>0</v>
      </c>
      <c r="BT11" s="54">
        <v>0</v>
      </c>
      <c r="BU11" s="140">
        <f t="shared" si="1"/>
        <v>0</v>
      </c>
      <c r="BV11" s="54">
        <v>1202.6047427275798</v>
      </c>
      <c r="BW11" s="54">
        <v>0</v>
      </c>
      <c r="BX11" s="54">
        <v>-40126.217866141887</v>
      </c>
      <c r="BY11" s="141">
        <f t="shared" si="2"/>
        <v>-40126.217866141887</v>
      </c>
      <c r="BZ11" s="141">
        <f t="shared" si="3"/>
        <v>-38923.61312341431</v>
      </c>
      <c r="CA11" s="54">
        <v>351192.62492677453</v>
      </c>
      <c r="CB11" s="54"/>
      <c r="CC11" s="54"/>
      <c r="CD11" s="58">
        <v>112604.63455065353</v>
      </c>
      <c r="CE11" s="55">
        <f t="shared" si="4"/>
        <v>463797.25947742804</v>
      </c>
      <c r="CF11" s="142">
        <f t="shared" si="5"/>
        <v>424873.6463540137</v>
      </c>
      <c r="CG11" s="143">
        <f t="shared" si="6"/>
        <v>6310963.4888582723</v>
      </c>
      <c r="CH11" s="143">
        <f>ponuda2013!BQ11</f>
        <v>6310963.4888582658</v>
      </c>
      <c r="CI11" s="62">
        <f t="shared" si="7"/>
        <v>0</v>
      </c>
      <c r="CL11" s="62"/>
    </row>
    <row r="12" spans="1:90" customFormat="1" ht="15" x14ac:dyDescent="0.25">
      <c r="A12" s="139">
        <v>5</v>
      </c>
      <c r="B12" s="64" t="s">
        <v>234</v>
      </c>
      <c r="C12" s="65" t="s">
        <v>359</v>
      </c>
      <c r="D12" s="54">
        <v>1171113.4941626829</v>
      </c>
      <c r="E12" s="54">
        <v>9379.2073114891155</v>
      </c>
      <c r="F12" s="54">
        <v>22717.415505231311</v>
      </c>
      <c r="G12" s="54">
        <v>894.71515090020364</v>
      </c>
      <c r="H12" s="54">
        <v>4611783.6134209856</v>
      </c>
      <c r="I12" s="54">
        <v>64923.123846131763</v>
      </c>
      <c r="J12" s="54">
        <v>575.22784666073187</v>
      </c>
      <c r="K12" s="54">
        <v>5851.7526430919697</v>
      </c>
      <c r="L12" s="54">
        <v>1270.2432469648872</v>
      </c>
      <c r="M12" s="54">
        <v>5468.2214931986682</v>
      </c>
      <c r="N12" s="54">
        <v>64839.110109019428</v>
      </c>
      <c r="O12" s="54">
        <v>18025.947365308199</v>
      </c>
      <c r="P12" s="54">
        <v>1001.7242416562168</v>
      </c>
      <c r="Q12" s="54">
        <v>1414.8595222624663</v>
      </c>
      <c r="R12" s="54">
        <v>560.64812331962401</v>
      </c>
      <c r="S12" s="54">
        <v>2797.1268059928211</v>
      </c>
      <c r="T12" s="54">
        <v>399.17875539750128</v>
      </c>
      <c r="U12" s="54">
        <v>920.56988268330804</v>
      </c>
      <c r="V12" s="54">
        <v>1457.7295781183529</v>
      </c>
      <c r="W12" s="54">
        <v>149.8641354612223</v>
      </c>
      <c r="X12" s="54">
        <v>815.15218158194511</v>
      </c>
      <c r="Y12" s="54">
        <v>5115.4804284431902</v>
      </c>
      <c r="Z12" s="54">
        <v>697.85223912159529</v>
      </c>
      <c r="AA12" s="54">
        <v>10222.262567658947</v>
      </c>
      <c r="AB12" s="54">
        <v>1001.6917241624955</v>
      </c>
      <c r="AC12" s="54">
        <v>1077.2428546408123</v>
      </c>
      <c r="AD12" s="54">
        <v>7833.8054697927873</v>
      </c>
      <c r="AE12" s="54">
        <v>5129.3863230478646</v>
      </c>
      <c r="AF12" s="54">
        <v>274319.57691411057</v>
      </c>
      <c r="AG12" s="54">
        <v>79050.678275938961</v>
      </c>
      <c r="AH12" s="54">
        <v>1181.4607626220136</v>
      </c>
      <c r="AI12" s="54">
        <v>3191.9109491272961</v>
      </c>
      <c r="AJ12" s="54">
        <v>505.87449327675614</v>
      </c>
      <c r="AK12" s="54">
        <v>13359.184186875833</v>
      </c>
      <c r="AL12" s="54">
        <v>90.914808280394823</v>
      </c>
      <c r="AM12" s="54">
        <v>3571447.4353752607</v>
      </c>
      <c r="AN12" s="54">
        <v>1036.5554944216703</v>
      </c>
      <c r="AO12" s="54">
        <v>5625.5514035563992</v>
      </c>
      <c r="AP12" s="54">
        <v>4047.7639616529123</v>
      </c>
      <c r="AQ12" s="54">
        <v>5714.0120180790163</v>
      </c>
      <c r="AR12" s="54">
        <v>12214.489372166521</v>
      </c>
      <c r="AS12" s="54">
        <v>10346.998850178914</v>
      </c>
      <c r="AT12" s="54">
        <v>3081.6518376279782</v>
      </c>
      <c r="AU12" s="54">
        <v>11955.532684484311</v>
      </c>
      <c r="AV12" s="54">
        <v>4919.295971201961</v>
      </c>
      <c r="AW12" s="54">
        <v>18078.989995519543</v>
      </c>
      <c r="AX12" s="54">
        <v>322.68934227039341</v>
      </c>
      <c r="AY12" s="54">
        <v>1201.734411876366</v>
      </c>
      <c r="AZ12" s="54">
        <v>3990.489482106731</v>
      </c>
      <c r="BA12" s="54">
        <v>854.5424114052197</v>
      </c>
      <c r="BB12" s="54">
        <v>2743.5310672071346</v>
      </c>
      <c r="BC12" s="54">
        <v>735.97027429324919</v>
      </c>
      <c r="BD12" s="54">
        <v>20620.357587003855</v>
      </c>
      <c r="BE12" s="54">
        <v>3214.5932722303342</v>
      </c>
      <c r="BF12" s="54">
        <v>32099.936320061297</v>
      </c>
      <c r="BG12" s="54">
        <v>88974.823832831884</v>
      </c>
      <c r="BH12" s="54">
        <v>83075.630872101901</v>
      </c>
      <c r="BI12" s="54">
        <v>118842.15386526939</v>
      </c>
      <c r="BJ12" s="54">
        <v>49382.342177774583</v>
      </c>
      <c r="BK12" s="54">
        <v>9663.7010947899507</v>
      </c>
      <c r="BL12" s="54">
        <v>13191.061057491255</v>
      </c>
      <c r="BM12" s="54">
        <v>76.120873983564323</v>
      </c>
      <c r="BN12" s="54">
        <v>3286.6567921545652</v>
      </c>
      <c r="BO12" s="54">
        <v>0</v>
      </c>
      <c r="BP12" s="54">
        <v>0</v>
      </c>
      <c r="BQ12" s="55">
        <f t="shared" si="0"/>
        <v>10469880.85902424</v>
      </c>
      <c r="BR12" s="54">
        <v>18094651.536619157</v>
      </c>
      <c r="BS12" s="54">
        <v>0</v>
      </c>
      <c r="BT12" s="54">
        <v>0</v>
      </c>
      <c r="BU12" s="140">
        <f t="shared" si="1"/>
        <v>18094651.536619157</v>
      </c>
      <c r="BV12" s="54">
        <v>0</v>
      </c>
      <c r="BW12" s="54">
        <v>0</v>
      </c>
      <c r="BX12" s="54">
        <v>-382788.28474431124</v>
      </c>
      <c r="BY12" s="141">
        <f t="shared" si="2"/>
        <v>-382788.28474431124</v>
      </c>
      <c r="BZ12" s="141">
        <f t="shared" si="3"/>
        <v>-382788.28474431124</v>
      </c>
      <c r="CA12" s="54">
        <v>4601587.5827653669</v>
      </c>
      <c r="CB12" s="54"/>
      <c r="CC12" s="54"/>
      <c r="CD12" s="58">
        <v>2743318.6332861469</v>
      </c>
      <c r="CE12" s="55">
        <f t="shared" si="4"/>
        <v>7344906.2160515133</v>
      </c>
      <c r="CF12" s="142">
        <f t="shared" si="5"/>
        <v>25056769.467926361</v>
      </c>
      <c r="CG12" s="143">
        <f t="shared" si="6"/>
        <v>35526650.326950602</v>
      </c>
      <c r="CH12" s="143">
        <f>ponuda2013!BQ12</f>
        <v>35526650.326950602</v>
      </c>
      <c r="CI12" s="62">
        <f t="shared" si="7"/>
        <v>0</v>
      </c>
      <c r="CL12" s="62"/>
    </row>
    <row r="13" spans="1:90" customFormat="1" ht="15" x14ac:dyDescent="0.25">
      <c r="A13" s="139">
        <v>6</v>
      </c>
      <c r="B13" s="64" t="s">
        <v>235</v>
      </c>
      <c r="C13" s="65" t="s">
        <v>299</v>
      </c>
      <c r="D13" s="54">
        <v>119.12632425890995</v>
      </c>
      <c r="E13" s="54">
        <v>3846.9714148694898</v>
      </c>
      <c r="F13" s="54">
        <v>368.30605547693807</v>
      </c>
      <c r="G13" s="54">
        <v>5931.3839567165714</v>
      </c>
      <c r="H13" s="54">
        <v>28752.724212718847</v>
      </c>
      <c r="I13" s="54">
        <v>579421.32352096122</v>
      </c>
      <c r="J13" s="54">
        <v>1707.8962293224515</v>
      </c>
      <c r="K13" s="54">
        <v>5688.6374739457615</v>
      </c>
      <c r="L13" s="54">
        <v>7573.7875729156858</v>
      </c>
      <c r="M13" s="54">
        <v>2100.5249658807147</v>
      </c>
      <c r="N13" s="54">
        <v>790.70067820517943</v>
      </c>
      <c r="O13" s="54">
        <v>15842.745972581066</v>
      </c>
      <c r="P13" s="54">
        <v>9508.2226809658641</v>
      </c>
      <c r="Q13" s="54">
        <v>1791.1196859939128</v>
      </c>
      <c r="R13" s="54">
        <v>1954.7953161931739</v>
      </c>
      <c r="S13" s="54">
        <v>4339.1744929793467</v>
      </c>
      <c r="T13" s="54">
        <v>461.06924605268182</v>
      </c>
      <c r="U13" s="54">
        <v>2062.9107812680895</v>
      </c>
      <c r="V13" s="54">
        <v>959.50436410408383</v>
      </c>
      <c r="W13" s="54">
        <v>5712.7588109156641</v>
      </c>
      <c r="X13" s="54">
        <v>648.68264727385497</v>
      </c>
      <c r="Y13" s="54">
        <v>168338.97052233826</v>
      </c>
      <c r="Z13" s="54">
        <v>5177.8662802679773</v>
      </c>
      <c r="AA13" s="54">
        <v>12354.072490947992</v>
      </c>
      <c r="AB13" s="54">
        <v>3856.7842512904936</v>
      </c>
      <c r="AC13" s="54">
        <v>16874.135189363926</v>
      </c>
      <c r="AD13" s="54">
        <v>20218.146588430995</v>
      </c>
      <c r="AE13" s="54">
        <v>2523.6294131331451</v>
      </c>
      <c r="AF13" s="54">
        <v>42513.260402282074</v>
      </c>
      <c r="AG13" s="54">
        <v>63189.813937690633</v>
      </c>
      <c r="AH13" s="54">
        <v>13038.578519725357</v>
      </c>
      <c r="AI13" s="54">
        <v>1944.1151574921814</v>
      </c>
      <c r="AJ13" s="54">
        <v>1583.4444513243659</v>
      </c>
      <c r="AK13" s="54">
        <v>14301.01501877655</v>
      </c>
      <c r="AL13" s="54">
        <v>2324.7076313955986</v>
      </c>
      <c r="AM13" s="54">
        <v>37807.609235200514</v>
      </c>
      <c r="AN13" s="54">
        <v>255.60067777703821</v>
      </c>
      <c r="AO13" s="54">
        <v>3197.4695107113603</v>
      </c>
      <c r="AP13" s="54">
        <v>9792.5455393446628</v>
      </c>
      <c r="AQ13" s="54">
        <v>952.493326800369</v>
      </c>
      <c r="AR13" s="54">
        <v>10692.462638083482</v>
      </c>
      <c r="AS13" s="54">
        <v>814.29013120252353</v>
      </c>
      <c r="AT13" s="54">
        <v>1778.8339933804607</v>
      </c>
      <c r="AU13" s="54">
        <v>2613.4391300967659</v>
      </c>
      <c r="AV13" s="54">
        <v>3384.8292224041425</v>
      </c>
      <c r="AW13" s="54">
        <v>151.45630693515736</v>
      </c>
      <c r="AX13" s="54">
        <v>3736.1298425386458</v>
      </c>
      <c r="AY13" s="54">
        <v>1323.4294664107881</v>
      </c>
      <c r="AZ13" s="54">
        <v>87.379982427998669</v>
      </c>
      <c r="BA13" s="54">
        <v>565.82518670680997</v>
      </c>
      <c r="BB13" s="54">
        <v>1294.2619923909274</v>
      </c>
      <c r="BC13" s="54">
        <v>856.76639200391014</v>
      </c>
      <c r="BD13" s="54">
        <v>1295.9410679042392</v>
      </c>
      <c r="BE13" s="54">
        <v>17833.928343721862</v>
      </c>
      <c r="BF13" s="54">
        <v>279685.07128008909</v>
      </c>
      <c r="BG13" s="54">
        <v>6903.1524453656311</v>
      </c>
      <c r="BH13" s="54">
        <v>4951.8615301440532</v>
      </c>
      <c r="BI13" s="54">
        <v>14713.83810045764</v>
      </c>
      <c r="BJ13" s="54">
        <v>4512.6968551095988</v>
      </c>
      <c r="BK13" s="54">
        <v>4275.4396406844453</v>
      </c>
      <c r="BL13" s="54">
        <v>3985.6066343073931</v>
      </c>
      <c r="BM13" s="54">
        <v>49.216565113747414</v>
      </c>
      <c r="BN13" s="54">
        <v>9611.5895679461846</v>
      </c>
      <c r="BO13" s="54">
        <v>101349.79561459454</v>
      </c>
      <c r="BP13" s="54">
        <v>0</v>
      </c>
      <c r="BQ13" s="55">
        <f t="shared" si="0"/>
        <v>1576293.866477913</v>
      </c>
      <c r="BR13" s="54">
        <v>683325.13709857315</v>
      </c>
      <c r="BS13" s="54">
        <v>0</v>
      </c>
      <c r="BT13" s="54">
        <v>0</v>
      </c>
      <c r="BU13" s="140">
        <f t="shared" si="1"/>
        <v>683325.13709857315</v>
      </c>
      <c r="BV13" s="54">
        <v>0</v>
      </c>
      <c r="BW13" s="54">
        <v>0</v>
      </c>
      <c r="BX13" s="54">
        <v>-55353.219247491754</v>
      </c>
      <c r="BY13" s="141">
        <f t="shared" si="2"/>
        <v>-55353.219247491754</v>
      </c>
      <c r="BZ13" s="141">
        <f t="shared" si="3"/>
        <v>-55353.219247491754</v>
      </c>
      <c r="CA13" s="54">
        <v>1895996.824670769</v>
      </c>
      <c r="CB13" s="54"/>
      <c r="CC13" s="54"/>
      <c r="CD13" s="58">
        <v>626132.25736761792</v>
      </c>
      <c r="CE13" s="55">
        <f t="shared" si="4"/>
        <v>2522129.0820383867</v>
      </c>
      <c r="CF13" s="142">
        <f t="shared" si="5"/>
        <v>3150100.9998894683</v>
      </c>
      <c r="CG13" s="143">
        <f t="shared" si="6"/>
        <v>4726394.8663673811</v>
      </c>
      <c r="CH13" s="143">
        <f>ponuda2013!BQ13</f>
        <v>4726394.8663673811</v>
      </c>
      <c r="CI13" s="62">
        <f t="shared" si="7"/>
        <v>0</v>
      </c>
      <c r="CL13" s="62"/>
    </row>
    <row r="14" spans="1:90" customFormat="1" ht="15" x14ac:dyDescent="0.25">
      <c r="A14" s="139">
        <v>7</v>
      </c>
      <c r="B14" s="64" t="s">
        <v>236</v>
      </c>
      <c r="C14" s="65" t="s">
        <v>300</v>
      </c>
      <c r="D14" s="54">
        <v>10144.876310725271</v>
      </c>
      <c r="E14" s="54">
        <v>8185.8486157217567</v>
      </c>
      <c r="F14" s="54">
        <v>133.07419165039491</v>
      </c>
      <c r="G14" s="54">
        <v>12502.589640541682</v>
      </c>
      <c r="H14" s="54">
        <v>21912.626932421193</v>
      </c>
      <c r="I14" s="54">
        <v>2409.876195053268</v>
      </c>
      <c r="J14" s="54">
        <v>723293.26979377959</v>
      </c>
      <c r="K14" s="54">
        <v>14463.719735220098</v>
      </c>
      <c r="L14" s="54">
        <v>298.0771810130725</v>
      </c>
      <c r="M14" s="54">
        <v>667.57444779859838</v>
      </c>
      <c r="N14" s="54">
        <v>16885.871068815672</v>
      </c>
      <c r="O14" s="54">
        <v>2557.6362993749831</v>
      </c>
      <c r="P14" s="54">
        <v>8092.674618033001</v>
      </c>
      <c r="Q14" s="54">
        <v>37146.102052435803</v>
      </c>
      <c r="R14" s="54">
        <v>4585.0222868171568</v>
      </c>
      <c r="S14" s="54">
        <v>16698.706672323366</v>
      </c>
      <c r="T14" s="54">
        <v>261.72802476615379</v>
      </c>
      <c r="U14" s="54">
        <v>22779.45491715752</v>
      </c>
      <c r="V14" s="54">
        <v>8302.2618038947603</v>
      </c>
      <c r="W14" s="54">
        <v>846.11947536948526</v>
      </c>
      <c r="X14" s="54">
        <v>7914.5361114978286</v>
      </c>
      <c r="Y14" s="54">
        <v>357001.83135987155</v>
      </c>
      <c r="Z14" s="54">
        <v>1373.4223350190734</v>
      </c>
      <c r="AA14" s="54">
        <v>18991.147189565985</v>
      </c>
      <c r="AB14" s="54">
        <v>832.50255845713104</v>
      </c>
      <c r="AC14" s="54">
        <v>1094.6757366025274</v>
      </c>
      <c r="AD14" s="54">
        <v>227248.92183676834</v>
      </c>
      <c r="AE14" s="54">
        <v>3071.28281913404</v>
      </c>
      <c r="AF14" s="54">
        <v>41187.635730901849</v>
      </c>
      <c r="AG14" s="54">
        <v>60185.248073210038</v>
      </c>
      <c r="AH14" s="54">
        <v>2686.4526997504549</v>
      </c>
      <c r="AI14" s="54">
        <v>892.94993019453807</v>
      </c>
      <c r="AJ14" s="54">
        <v>0</v>
      </c>
      <c r="AK14" s="54">
        <v>16177.782436609436</v>
      </c>
      <c r="AL14" s="54">
        <v>141.04353625895141</v>
      </c>
      <c r="AM14" s="54">
        <v>7326.1103990279544</v>
      </c>
      <c r="AN14" s="54">
        <v>199.57975403443743</v>
      </c>
      <c r="AO14" s="54">
        <v>1328.363904353932</v>
      </c>
      <c r="AP14" s="54">
        <v>890.72955911745851</v>
      </c>
      <c r="AQ14" s="54">
        <v>1360.4967599276301</v>
      </c>
      <c r="AR14" s="54">
        <v>22.180281858351549</v>
      </c>
      <c r="AS14" s="54">
        <v>1392.5444745663833</v>
      </c>
      <c r="AT14" s="54">
        <v>14.79823223588968</v>
      </c>
      <c r="AU14" s="54">
        <v>78019.985572981968</v>
      </c>
      <c r="AV14" s="54">
        <v>77506.251749569958</v>
      </c>
      <c r="AW14" s="54">
        <v>1871.4272564256053</v>
      </c>
      <c r="AX14" s="54">
        <v>168.42464364924274</v>
      </c>
      <c r="AY14" s="54">
        <v>76.976939968045798</v>
      </c>
      <c r="AZ14" s="54">
        <v>5353.9342752812845</v>
      </c>
      <c r="BA14" s="54">
        <v>4039.7898430581199</v>
      </c>
      <c r="BB14" s="54">
        <v>1249.0302955033899</v>
      </c>
      <c r="BC14" s="54">
        <v>170.43321182984363</v>
      </c>
      <c r="BD14" s="54">
        <v>150.08829065004346</v>
      </c>
      <c r="BE14" s="54">
        <v>508.24275652547067</v>
      </c>
      <c r="BF14" s="54">
        <v>624.29890953982192</v>
      </c>
      <c r="BG14" s="54">
        <v>2449.5499724377237</v>
      </c>
      <c r="BH14" s="54">
        <v>171.20549323765198</v>
      </c>
      <c r="BI14" s="54">
        <v>648.06982196160413</v>
      </c>
      <c r="BJ14" s="54">
        <v>2479.43631683081</v>
      </c>
      <c r="BK14" s="54">
        <v>7711.6871690173957</v>
      </c>
      <c r="BL14" s="54">
        <v>3304.7590773684719</v>
      </c>
      <c r="BM14" s="54">
        <v>916.699403633408</v>
      </c>
      <c r="BN14" s="54">
        <v>20035.679247247735</v>
      </c>
      <c r="BO14" s="54">
        <v>290.95582712650321</v>
      </c>
      <c r="BP14" s="54">
        <v>0</v>
      </c>
      <c r="BQ14" s="55">
        <f t="shared" si="0"/>
        <v>1871248.2720557211</v>
      </c>
      <c r="BR14" s="54">
        <v>38728.183416525921</v>
      </c>
      <c r="BS14" s="54">
        <v>0</v>
      </c>
      <c r="BT14" s="54">
        <v>0</v>
      </c>
      <c r="BU14" s="140">
        <f t="shared" si="1"/>
        <v>38728.183416525921</v>
      </c>
      <c r="BV14" s="54">
        <v>0</v>
      </c>
      <c r="BW14" s="54">
        <v>0</v>
      </c>
      <c r="BX14" s="54">
        <v>-52404.978982249624</v>
      </c>
      <c r="BY14" s="141">
        <f t="shared" si="2"/>
        <v>-52404.978982249624</v>
      </c>
      <c r="BZ14" s="141">
        <f t="shared" si="3"/>
        <v>-52404.978982249624</v>
      </c>
      <c r="CA14" s="54">
        <v>1814106.1602053624</v>
      </c>
      <c r="CB14" s="54"/>
      <c r="CC14" s="54"/>
      <c r="CD14" s="58">
        <v>7997.6100037741362</v>
      </c>
      <c r="CE14" s="55">
        <f t="shared" si="4"/>
        <v>1822103.7702091364</v>
      </c>
      <c r="CF14" s="142">
        <f t="shared" si="5"/>
        <v>1808426.9746434125</v>
      </c>
      <c r="CG14" s="143">
        <f t="shared" si="6"/>
        <v>3679675.2466991339</v>
      </c>
      <c r="CH14" s="143">
        <f>ponuda2013!BQ14</f>
        <v>3679675.2466991344</v>
      </c>
      <c r="CI14" s="62">
        <f t="shared" si="7"/>
        <v>0</v>
      </c>
      <c r="CL14" s="62"/>
    </row>
    <row r="15" spans="1:90" customFormat="1" ht="15" x14ac:dyDescent="0.25">
      <c r="A15" s="139">
        <v>8</v>
      </c>
      <c r="B15" s="64" t="s">
        <v>237</v>
      </c>
      <c r="C15" s="65" t="s">
        <v>301</v>
      </c>
      <c r="D15" s="54">
        <v>612.4953256482014</v>
      </c>
      <c r="E15" s="54">
        <v>2916.5949988301218</v>
      </c>
      <c r="F15" s="54">
        <v>5204.3334578075583</v>
      </c>
      <c r="G15" s="54">
        <v>2327.1671423880739</v>
      </c>
      <c r="H15" s="54">
        <v>574085.5502579906</v>
      </c>
      <c r="I15" s="54">
        <v>31035.172746360615</v>
      </c>
      <c r="J15" s="54">
        <v>18453.028435847657</v>
      </c>
      <c r="K15" s="54">
        <v>389363.67812026327</v>
      </c>
      <c r="L15" s="54">
        <v>122952.86730833567</v>
      </c>
      <c r="M15" s="54">
        <v>5084.6377168724312</v>
      </c>
      <c r="N15" s="54">
        <v>39845.804928108919</v>
      </c>
      <c r="O15" s="54">
        <v>89333.476487128617</v>
      </c>
      <c r="P15" s="54">
        <v>4826.1031226995983</v>
      </c>
      <c r="Q15" s="54">
        <v>27346.831312909464</v>
      </c>
      <c r="R15" s="54">
        <v>2739.7666638392338</v>
      </c>
      <c r="S15" s="54">
        <v>6993.1160437339558</v>
      </c>
      <c r="T15" s="54">
        <v>1955.9412654625057</v>
      </c>
      <c r="U15" s="54">
        <v>23648.291937496568</v>
      </c>
      <c r="V15" s="54">
        <v>8722.3412222693823</v>
      </c>
      <c r="W15" s="54">
        <v>545.17889847858146</v>
      </c>
      <c r="X15" s="54">
        <v>2868.097176894059</v>
      </c>
      <c r="Y15" s="54">
        <v>22786.781016204077</v>
      </c>
      <c r="Z15" s="54">
        <v>3313.1687359240759</v>
      </c>
      <c r="AA15" s="54">
        <v>4601.6183280232708</v>
      </c>
      <c r="AB15" s="54">
        <v>1504.0412382743277</v>
      </c>
      <c r="AC15" s="54">
        <v>9572.0200668149519</v>
      </c>
      <c r="AD15" s="54">
        <v>17874.870741621118</v>
      </c>
      <c r="AE15" s="54">
        <v>18256.142772123385</v>
      </c>
      <c r="AF15" s="54">
        <v>144663.57695782307</v>
      </c>
      <c r="AG15" s="54">
        <v>165270.33761931738</v>
      </c>
      <c r="AH15" s="54">
        <v>8900.5789020580851</v>
      </c>
      <c r="AI15" s="54">
        <v>587.3067425055857</v>
      </c>
      <c r="AJ15" s="54">
        <v>901.12856580115545</v>
      </c>
      <c r="AK15" s="54">
        <v>12031.286464978506</v>
      </c>
      <c r="AL15" s="54">
        <v>3537.4492470647187</v>
      </c>
      <c r="AM15" s="54">
        <v>97807.2678798532</v>
      </c>
      <c r="AN15" s="54">
        <v>108084.67548097779</v>
      </c>
      <c r="AO15" s="54">
        <v>2102.9965106660406</v>
      </c>
      <c r="AP15" s="54">
        <v>6910.2139574914345</v>
      </c>
      <c r="AQ15" s="54">
        <v>19596.049868705777</v>
      </c>
      <c r="AR15" s="54">
        <v>23158.674060970141</v>
      </c>
      <c r="AS15" s="54">
        <v>23707.15419222835</v>
      </c>
      <c r="AT15" s="54">
        <v>21782.664675412485</v>
      </c>
      <c r="AU15" s="54">
        <v>2188.7168090095365</v>
      </c>
      <c r="AV15" s="54">
        <v>2116.5292517456883</v>
      </c>
      <c r="AW15" s="54">
        <v>27379.233139502812</v>
      </c>
      <c r="AX15" s="54">
        <v>29702.520764740439</v>
      </c>
      <c r="AY15" s="54">
        <v>2769.6226142283035</v>
      </c>
      <c r="AZ15" s="54">
        <v>15871.741892617396</v>
      </c>
      <c r="BA15" s="54">
        <v>17554.122768642319</v>
      </c>
      <c r="BB15" s="54">
        <v>4818.1179773654194</v>
      </c>
      <c r="BC15" s="54">
        <v>3709.5997906249786</v>
      </c>
      <c r="BD15" s="54">
        <v>2949.7623644085916</v>
      </c>
      <c r="BE15" s="54">
        <v>22809.214432918696</v>
      </c>
      <c r="BF15" s="54">
        <v>86798.176571806209</v>
      </c>
      <c r="BG15" s="54">
        <v>32409.980244477563</v>
      </c>
      <c r="BH15" s="54">
        <v>16540.145549919442</v>
      </c>
      <c r="BI15" s="54">
        <v>5069.422678462588</v>
      </c>
      <c r="BJ15" s="54">
        <v>19217.153234377645</v>
      </c>
      <c r="BK15" s="54">
        <v>6585.3667638809129</v>
      </c>
      <c r="BL15" s="54">
        <v>27036.365449037272</v>
      </c>
      <c r="BM15" s="54">
        <v>297.33270164639123</v>
      </c>
      <c r="BN15" s="54">
        <v>3984.8618842152528</v>
      </c>
      <c r="BO15" s="54">
        <v>11233.522859232464</v>
      </c>
      <c r="BP15" s="54">
        <v>0</v>
      </c>
      <c r="BQ15" s="55">
        <f t="shared" si="0"/>
        <v>2418851.9883370637</v>
      </c>
      <c r="BR15" s="54">
        <v>261908.02485949313</v>
      </c>
      <c r="BS15" s="54">
        <v>0</v>
      </c>
      <c r="BT15" s="54">
        <v>0</v>
      </c>
      <c r="BU15" s="140">
        <f t="shared" si="1"/>
        <v>261908.02485949313</v>
      </c>
      <c r="BV15" s="54">
        <v>0</v>
      </c>
      <c r="BW15" s="54">
        <v>0</v>
      </c>
      <c r="BX15" s="54">
        <v>-22797.924359193603</v>
      </c>
      <c r="BY15" s="141">
        <f t="shared" si="2"/>
        <v>-22797.924359193603</v>
      </c>
      <c r="BZ15" s="141">
        <f t="shared" si="3"/>
        <v>-22797.924359193603</v>
      </c>
      <c r="CA15" s="54">
        <v>427507.89035273291</v>
      </c>
      <c r="CB15" s="54"/>
      <c r="CC15" s="54"/>
      <c r="CD15" s="58">
        <v>1144.1156490064222</v>
      </c>
      <c r="CE15" s="55">
        <f t="shared" si="4"/>
        <v>428652.00600173936</v>
      </c>
      <c r="CF15" s="142">
        <f t="shared" si="5"/>
        <v>667762.10650203889</v>
      </c>
      <c r="CG15" s="143">
        <f t="shared" si="6"/>
        <v>3086614.0948391026</v>
      </c>
      <c r="CH15" s="143">
        <f>ponuda2013!BQ15</f>
        <v>3086614.0948391012</v>
      </c>
      <c r="CI15" s="62">
        <f t="shared" si="7"/>
        <v>0</v>
      </c>
      <c r="CL15" s="62"/>
    </row>
    <row r="16" spans="1:90" customFormat="1" ht="15" x14ac:dyDescent="0.25">
      <c r="A16" s="139">
        <v>9</v>
      </c>
      <c r="B16" s="64" t="s">
        <v>238</v>
      </c>
      <c r="C16" s="65" t="s">
        <v>302</v>
      </c>
      <c r="D16" s="54">
        <v>1584.8883283880791</v>
      </c>
      <c r="E16" s="54">
        <v>293.56330161142853</v>
      </c>
      <c r="F16" s="54">
        <v>186.94300681749874</v>
      </c>
      <c r="G16" s="54">
        <v>496.63516511453895</v>
      </c>
      <c r="H16" s="54">
        <v>126068.11177679406</v>
      </c>
      <c r="I16" s="54">
        <v>3246.6769607085803</v>
      </c>
      <c r="J16" s="54">
        <v>1349.5395094262565</v>
      </c>
      <c r="K16" s="54">
        <v>14862.956241536867</v>
      </c>
      <c r="L16" s="54">
        <v>473162.49837755167</v>
      </c>
      <c r="M16" s="54">
        <v>29698.570888544709</v>
      </c>
      <c r="N16" s="54">
        <v>3015.3208365309997</v>
      </c>
      <c r="O16" s="54">
        <v>268.86307579075719</v>
      </c>
      <c r="P16" s="54">
        <v>2064.7758743977147</v>
      </c>
      <c r="Q16" s="54">
        <v>6358.2737250141627</v>
      </c>
      <c r="R16" s="54">
        <v>212.75183564831718</v>
      </c>
      <c r="S16" s="54">
        <v>1478.9849368078781</v>
      </c>
      <c r="T16" s="54">
        <v>1317.3933464423094</v>
      </c>
      <c r="U16" s="54">
        <v>1695.3340783683441</v>
      </c>
      <c r="V16" s="54">
        <v>1609.2959620400368</v>
      </c>
      <c r="W16" s="54">
        <v>1105.5714151710501</v>
      </c>
      <c r="X16" s="54">
        <v>344.05374236825963</v>
      </c>
      <c r="Y16" s="54">
        <v>2819.7036417026234</v>
      </c>
      <c r="Z16" s="54">
        <v>302.11635068003181</v>
      </c>
      <c r="AA16" s="54">
        <v>74529.56624829791</v>
      </c>
      <c r="AB16" s="54">
        <v>208.85591387276634</v>
      </c>
      <c r="AC16" s="54">
        <v>466.00085215273953</v>
      </c>
      <c r="AD16" s="54">
        <v>9458.6529506932347</v>
      </c>
      <c r="AE16" s="54">
        <v>27451.994256603874</v>
      </c>
      <c r="AF16" s="54">
        <v>56638.29092313315</v>
      </c>
      <c r="AG16" s="54">
        <v>684652.74770056515</v>
      </c>
      <c r="AH16" s="54">
        <v>1374.1360242241528</v>
      </c>
      <c r="AI16" s="54">
        <v>463.6291388525762</v>
      </c>
      <c r="AJ16" s="54">
        <v>2272.0336921522871</v>
      </c>
      <c r="AK16" s="54">
        <v>198.21830885612331</v>
      </c>
      <c r="AL16" s="54">
        <v>5054.160390556438</v>
      </c>
      <c r="AM16" s="54">
        <v>108119.65842683498</v>
      </c>
      <c r="AN16" s="54">
        <v>537700.81358035223</v>
      </c>
      <c r="AO16" s="54">
        <v>3330.4005077813172</v>
      </c>
      <c r="AP16" s="54">
        <v>72335.230451643642</v>
      </c>
      <c r="AQ16" s="54">
        <v>12595.935511925509</v>
      </c>
      <c r="AR16" s="54">
        <v>35235.559195202681</v>
      </c>
      <c r="AS16" s="54">
        <v>45797.813194726681</v>
      </c>
      <c r="AT16" s="54">
        <v>5459.5534186747873</v>
      </c>
      <c r="AU16" s="54">
        <v>862.52925051521891</v>
      </c>
      <c r="AV16" s="54">
        <v>392.13326108552434</v>
      </c>
      <c r="AW16" s="54">
        <v>31282.970318955842</v>
      </c>
      <c r="AX16" s="54">
        <v>7897.835352313522</v>
      </c>
      <c r="AY16" s="54">
        <v>7713.1987243684653</v>
      </c>
      <c r="AZ16" s="54">
        <v>78300.63868538868</v>
      </c>
      <c r="BA16" s="54">
        <v>16524.392433647285</v>
      </c>
      <c r="BB16" s="54">
        <v>1838.4537282544268</v>
      </c>
      <c r="BC16" s="54">
        <v>37.957146459011163</v>
      </c>
      <c r="BD16" s="54">
        <v>19839.017527951914</v>
      </c>
      <c r="BE16" s="54">
        <v>975.38478804892179</v>
      </c>
      <c r="BF16" s="54">
        <v>112654.07113297487</v>
      </c>
      <c r="BG16" s="54">
        <v>78149.074127770145</v>
      </c>
      <c r="BH16" s="54">
        <v>4510.2956466648238</v>
      </c>
      <c r="BI16" s="54">
        <v>11247.056835719939</v>
      </c>
      <c r="BJ16" s="54">
        <v>9714.4056767986986</v>
      </c>
      <c r="BK16" s="54">
        <v>17548.603082815163</v>
      </c>
      <c r="BL16" s="54">
        <v>177565.46495219509</v>
      </c>
      <c r="BM16" s="54">
        <v>248.05093786585573</v>
      </c>
      <c r="BN16" s="54">
        <v>3411.8123951097382</v>
      </c>
      <c r="BO16" s="54">
        <v>6997.3222686046229</v>
      </c>
      <c r="BP16" s="54">
        <v>0</v>
      </c>
      <c r="BQ16" s="55">
        <f t="shared" si="0"/>
        <v>2944596.7413380654</v>
      </c>
      <c r="BR16" s="54">
        <v>176281.03115044557</v>
      </c>
      <c r="BS16" s="54">
        <v>0</v>
      </c>
      <c r="BT16" s="54">
        <v>0</v>
      </c>
      <c r="BU16" s="140">
        <f t="shared" si="1"/>
        <v>176281.03115044557</v>
      </c>
      <c r="BV16" s="54">
        <v>0</v>
      </c>
      <c r="BW16" s="54">
        <v>0</v>
      </c>
      <c r="BX16" s="54">
        <v>-90574.30185879425</v>
      </c>
      <c r="BY16" s="141">
        <f t="shared" si="2"/>
        <v>-90574.30185879425</v>
      </c>
      <c r="BZ16" s="141">
        <f t="shared" si="3"/>
        <v>-90574.30185879425</v>
      </c>
      <c r="CA16" s="54">
        <v>14660.941065628263</v>
      </c>
      <c r="CB16" s="54"/>
      <c r="CC16" s="54"/>
      <c r="CD16" s="58">
        <v>52103.066707428006</v>
      </c>
      <c r="CE16" s="55">
        <f t="shared" si="4"/>
        <v>66764.007773056277</v>
      </c>
      <c r="CF16" s="142">
        <f t="shared" si="5"/>
        <v>152470.73706470762</v>
      </c>
      <c r="CG16" s="143">
        <f t="shared" si="6"/>
        <v>3097067.4784027729</v>
      </c>
      <c r="CH16" s="143">
        <f>ponuda2013!BQ16</f>
        <v>3097067.4784027734</v>
      </c>
      <c r="CI16" s="62">
        <f t="shared" si="7"/>
        <v>0</v>
      </c>
      <c r="CL16" s="62"/>
    </row>
    <row r="17" spans="1:90" customFormat="1" ht="15" x14ac:dyDescent="0.25">
      <c r="A17" s="139">
        <v>10</v>
      </c>
      <c r="B17" s="64" t="s">
        <v>239</v>
      </c>
      <c r="C17" s="65" t="s">
        <v>303</v>
      </c>
      <c r="D17" s="54">
        <v>310948.65856624575</v>
      </c>
      <c r="E17" s="54">
        <v>106962.1550295612</v>
      </c>
      <c r="F17" s="54">
        <v>12141.880964586968</v>
      </c>
      <c r="G17" s="54">
        <v>4799.2804862814619</v>
      </c>
      <c r="H17" s="54">
        <v>475.44501445646131</v>
      </c>
      <c r="I17" s="54">
        <v>217.23227346849066</v>
      </c>
      <c r="J17" s="54">
        <v>2706.8862964878881</v>
      </c>
      <c r="K17" s="54">
        <v>441.20942077724408</v>
      </c>
      <c r="L17" s="54">
        <v>21.57303408504405</v>
      </c>
      <c r="M17" s="54">
        <v>405554.31724169687</v>
      </c>
      <c r="N17" s="54">
        <v>6271.7996207483357</v>
      </c>
      <c r="O17" s="54">
        <v>691.30370277245333</v>
      </c>
      <c r="P17" s="54">
        <v>3728.3918164571683</v>
      </c>
      <c r="Q17" s="54">
        <v>438.92792043997588</v>
      </c>
      <c r="R17" s="54">
        <v>15059.231024339955</v>
      </c>
      <c r="S17" s="54">
        <v>3241.0508863668711</v>
      </c>
      <c r="T17" s="54">
        <v>2114.5983660281031</v>
      </c>
      <c r="U17" s="54">
        <v>19765.670938816114</v>
      </c>
      <c r="V17" s="54">
        <v>5431.6513871348379</v>
      </c>
      <c r="W17" s="54">
        <v>52.599599137033998</v>
      </c>
      <c r="X17" s="54">
        <v>1507.2735955115425</v>
      </c>
      <c r="Y17" s="54">
        <v>37444.279215536939</v>
      </c>
      <c r="Z17" s="54">
        <v>2229.865007391315</v>
      </c>
      <c r="AA17" s="54">
        <v>692686.88846013555</v>
      </c>
      <c r="AB17" s="54">
        <v>293.15364974568672</v>
      </c>
      <c r="AC17" s="54">
        <v>172443.32068004267</v>
      </c>
      <c r="AD17" s="54">
        <v>749196.24452243664</v>
      </c>
      <c r="AE17" s="54">
        <v>58852.45412635136</v>
      </c>
      <c r="AF17" s="54">
        <v>550444.35347882856</v>
      </c>
      <c r="AG17" s="54">
        <v>314261.98414554121</v>
      </c>
      <c r="AH17" s="54">
        <v>1446970.2332858285</v>
      </c>
      <c r="AI17" s="54">
        <v>282483.67706427223</v>
      </c>
      <c r="AJ17" s="54">
        <v>192308.40556520806</v>
      </c>
      <c r="AK17" s="54">
        <v>128218.65101519227</v>
      </c>
      <c r="AL17" s="54">
        <v>16657.623474070911</v>
      </c>
      <c r="AM17" s="54">
        <v>60325.116153362716</v>
      </c>
      <c r="AN17" s="54">
        <v>5523.370259865982</v>
      </c>
      <c r="AO17" s="54">
        <v>2598.5677471510326</v>
      </c>
      <c r="AP17" s="54">
        <v>39448.086876409187</v>
      </c>
      <c r="AQ17" s="54">
        <v>26224.338584008627</v>
      </c>
      <c r="AR17" s="54">
        <v>5130.0490088964007</v>
      </c>
      <c r="AS17" s="54">
        <v>21253.678112036629</v>
      </c>
      <c r="AT17" s="54">
        <v>5560.6670217009041</v>
      </c>
      <c r="AU17" s="54">
        <v>4644.159520543858</v>
      </c>
      <c r="AV17" s="54">
        <v>654.56679206243507</v>
      </c>
      <c r="AW17" s="54">
        <v>81748.183605376587</v>
      </c>
      <c r="AX17" s="54">
        <v>16660.815473519713</v>
      </c>
      <c r="AY17" s="54">
        <v>1578.6539701601234</v>
      </c>
      <c r="AZ17" s="54">
        <v>74153.516960576933</v>
      </c>
      <c r="BA17" s="54">
        <v>13028.834125375091</v>
      </c>
      <c r="BB17" s="54">
        <v>7583.2312622084346</v>
      </c>
      <c r="BC17" s="54">
        <v>4067.5228056694714</v>
      </c>
      <c r="BD17" s="54">
        <v>5560.2453229095099</v>
      </c>
      <c r="BE17" s="54">
        <v>35949.649133377265</v>
      </c>
      <c r="BF17" s="54">
        <v>380173.28819352813</v>
      </c>
      <c r="BG17" s="54">
        <v>16393.436033682356</v>
      </c>
      <c r="BH17" s="54">
        <v>44771.55461109821</v>
      </c>
      <c r="BI17" s="54">
        <v>16571.591603459874</v>
      </c>
      <c r="BJ17" s="54">
        <v>16782.086078680713</v>
      </c>
      <c r="BK17" s="54">
        <v>17719.01270144404</v>
      </c>
      <c r="BL17" s="54">
        <v>17462.576820929753</v>
      </c>
      <c r="BM17" s="54">
        <v>615.68844407635856</v>
      </c>
      <c r="BN17" s="54">
        <v>20931.021335966136</v>
      </c>
      <c r="BO17" s="54">
        <v>0</v>
      </c>
      <c r="BP17" s="54">
        <v>0</v>
      </c>
      <c r="BQ17" s="55">
        <f t="shared" si="0"/>
        <v>6490175.7794340607</v>
      </c>
      <c r="BR17" s="54">
        <v>1423979.5038385852</v>
      </c>
      <c r="BS17" s="54">
        <v>0</v>
      </c>
      <c r="BT17" s="54">
        <v>0</v>
      </c>
      <c r="BU17" s="140">
        <f t="shared" si="1"/>
        <v>1423979.5038385852</v>
      </c>
      <c r="BV17" s="54">
        <v>0</v>
      </c>
      <c r="BW17" s="54">
        <v>0</v>
      </c>
      <c r="BX17" s="54">
        <v>-189829.27514521638</v>
      </c>
      <c r="BY17" s="141">
        <f t="shared" si="2"/>
        <v>-189829.27514521638</v>
      </c>
      <c r="BZ17" s="141">
        <f t="shared" si="3"/>
        <v>-189829.27514521638</v>
      </c>
      <c r="CA17" s="54">
        <v>5602601.3238470284</v>
      </c>
      <c r="CB17" s="54"/>
      <c r="CC17" s="54"/>
      <c r="CD17" s="58">
        <v>533698.16872803262</v>
      </c>
      <c r="CE17" s="55">
        <f t="shared" si="4"/>
        <v>6136299.4925750606</v>
      </c>
      <c r="CF17" s="142">
        <f t="shared" si="5"/>
        <v>7370449.7212684304</v>
      </c>
      <c r="CG17" s="143">
        <f t="shared" si="6"/>
        <v>13860625.500702491</v>
      </c>
      <c r="CH17" s="143">
        <f>ponuda2013!BQ17</f>
        <v>13860625.500702485</v>
      </c>
      <c r="CI17" s="62">
        <f t="shared" si="7"/>
        <v>0</v>
      </c>
      <c r="CL17" s="62"/>
    </row>
    <row r="18" spans="1:90" customFormat="1" ht="15" x14ac:dyDescent="0.25">
      <c r="A18" s="139">
        <v>11</v>
      </c>
      <c r="B18" s="64" t="s">
        <v>240</v>
      </c>
      <c r="C18" s="65" t="s">
        <v>304</v>
      </c>
      <c r="D18" s="54">
        <v>492161.29728006665</v>
      </c>
      <c r="E18" s="54">
        <v>2307.0840023562369</v>
      </c>
      <c r="F18" s="54">
        <v>4387.3403329440916</v>
      </c>
      <c r="G18" s="54">
        <v>88579.045124800148</v>
      </c>
      <c r="H18" s="54">
        <v>121556.13017741963</v>
      </c>
      <c r="I18" s="54">
        <v>90579.297760711546</v>
      </c>
      <c r="J18" s="54">
        <v>48513.230903242496</v>
      </c>
      <c r="K18" s="54">
        <v>81119.643264009093</v>
      </c>
      <c r="L18" s="54">
        <v>102627.84407668195</v>
      </c>
      <c r="M18" s="54">
        <v>148801.8442463011</v>
      </c>
      <c r="N18" s="54">
        <v>270175.90935278498</v>
      </c>
      <c r="O18" s="54">
        <v>536461.43879696878</v>
      </c>
      <c r="P18" s="54">
        <v>580523.96140645596</v>
      </c>
      <c r="Q18" s="54">
        <v>102049.40181128797</v>
      </c>
      <c r="R18" s="54">
        <v>30398.770764131823</v>
      </c>
      <c r="S18" s="54">
        <v>67240.373464209493</v>
      </c>
      <c r="T18" s="54">
        <v>13686.442092955207</v>
      </c>
      <c r="U18" s="54">
        <v>127719.87048841894</v>
      </c>
      <c r="V18" s="54">
        <v>61622.381773440335</v>
      </c>
      <c r="W18" s="54">
        <v>28827.615150225458</v>
      </c>
      <c r="X18" s="54">
        <v>44715.654639781933</v>
      </c>
      <c r="Y18" s="54">
        <v>78759.409955175593</v>
      </c>
      <c r="Z18" s="54">
        <v>23359.799676574388</v>
      </c>
      <c r="AA18" s="54">
        <v>143820.95478928773</v>
      </c>
      <c r="AB18" s="54">
        <v>10417.835049244539</v>
      </c>
      <c r="AC18" s="54">
        <v>15633.808933978842</v>
      </c>
      <c r="AD18" s="54">
        <v>71001.40674002294</v>
      </c>
      <c r="AE18" s="54">
        <v>14538.979435474115</v>
      </c>
      <c r="AF18" s="54">
        <v>47615.362138152144</v>
      </c>
      <c r="AG18" s="54">
        <v>42178.119026632434</v>
      </c>
      <c r="AH18" s="54">
        <v>9540.1367991640745</v>
      </c>
      <c r="AI18" s="54">
        <v>51081.364026377109</v>
      </c>
      <c r="AJ18" s="54">
        <v>35.695109324922583</v>
      </c>
      <c r="AK18" s="54">
        <v>10376.680731753328</v>
      </c>
      <c r="AL18" s="54">
        <v>279.40280818274152</v>
      </c>
      <c r="AM18" s="54">
        <v>78592.406294809494</v>
      </c>
      <c r="AN18" s="54">
        <v>13813.750532530845</v>
      </c>
      <c r="AO18" s="54">
        <v>2892.9168813235488</v>
      </c>
      <c r="AP18" s="54">
        <v>820.09839969634459</v>
      </c>
      <c r="AQ18" s="54">
        <v>921.94199401209858</v>
      </c>
      <c r="AR18" s="54">
        <v>1426.26123238832</v>
      </c>
      <c r="AS18" s="54">
        <v>1981.4516527867304</v>
      </c>
      <c r="AT18" s="54">
        <v>0.17258585075849514</v>
      </c>
      <c r="AU18" s="54">
        <v>70026.549053062408</v>
      </c>
      <c r="AV18" s="54">
        <v>47228.587529889002</v>
      </c>
      <c r="AW18" s="54">
        <v>5517.8990178185522</v>
      </c>
      <c r="AX18" s="54">
        <v>3369.6294456014402</v>
      </c>
      <c r="AY18" s="54">
        <v>19686.592480123767</v>
      </c>
      <c r="AZ18" s="54">
        <v>7819.7601358580978</v>
      </c>
      <c r="BA18" s="54">
        <v>2195.1822898658897</v>
      </c>
      <c r="BB18" s="54">
        <v>999.65751909611663</v>
      </c>
      <c r="BC18" s="54">
        <v>4618.9931714281356</v>
      </c>
      <c r="BD18" s="54">
        <v>348.05099389160398</v>
      </c>
      <c r="BE18" s="54">
        <v>37935.824983407947</v>
      </c>
      <c r="BF18" s="54">
        <v>13151.834924118284</v>
      </c>
      <c r="BG18" s="54">
        <v>19845.215989219283</v>
      </c>
      <c r="BH18" s="54">
        <v>22894.321935836633</v>
      </c>
      <c r="BI18" s="54">
        <v>6205.702803933631</v>
      </c>
      <c r="BJ18" s="54">
        <v>4077.5953223160595</v>
      </c>
      <c r="BK18" s="54">
        <v>12759.122130594005</v>
      </c>
      <c r="BL18" s="54">
        <v>9018.7991932033183</v>
      </c>
      <c r="BM18" s="54">
        <v>17.917118417761824</v>
      </c>
      <c r="BN18" s="54">
        <v>28713.054672181665</v>
      </c>
      <c r="BO18" s="54">
        <v>31226.642327743011</v>
      </c>
      <c r="BP18" s="54">
        <v>0</v>
      </c>
      <c r="BQ18" s="55">
        <f t="shared" si="0"/>
        <v>4010799.4647395425</v>
      </c>
      <c r="BR18" s="54">
        <v>202699.11111167306</v>
      </c>
      <c r="BS18" s="54">
        <v>0</v>
      </c>
      <c r="BT18" s="54">
        <v>0</v>
      </c>
      <c r="BU18" s="140">
        <f t="shared" si="1"/>
        <v>202699.11111167306</v>
      </c>
      <c r="BV18" s="54">
        <v>0</v>
      </c>
      <c r="BW18" s="54">
        <v>0</v>
      </c>
      <c r="BX18" s="54">
        <v>-49474.914919128205</v>
      </c>
      <c r="BY18" s="141">
        <f t="shared" si="2"/>
        <v>-49474.914919128205</v>
      </c>
      <c r="BZ18" s="141">
        <f t="shared" si="3"/>
        <v>-49474.914919128205</v>
      </c>
      <c r="CA18" s="54">
        <v>1783299.3609899296</v>
      </c>
      <c r="CB18" s="54"/>
      <c r="CC18" s="54"/>
      <c r="CD18" s="58">
        <v>19705.584409266132</v>
      </c>
      <c r="CE18" s="55">
        <f t="shared" si="4"/>
        <v>1803004.9453991959</v>
      </c>
      <c r="CF18" s="142">
        <f t="shared" si="5"/>
        <v>1956229.1415917408</v>
      </c>
      <c r="CG18" s="143">
        <f t="shared" si="6"/>
        <v>5967028.6063312832</v>
      </c>
      <c r="CH18" s="143">
        <f>ponuda2013!BQ18</f>
        <v>5967028.6063312823</v>
      </c>
      <c r="CI18" s="62">
        <f t="shared" si="7"/>
        <v>0</v>
      </c>
      <c r="CL18" s="62"/>
    </row>
    <row r="19" spans="1:90" customFormat="1" ht="15" x14ac:dyDescent="0.25">
      <c r="A19" s="139">
        <v>12</v>
      </c>
      <c r="B19" s="64" t="s">
        <v>241</v>
      </c>
      <c r="C19" s="65" t="s">
        <v>305</v>
      </c>
      <c r="D19" s="54">
        <v>4383.8533456338437</v>
      </c>
      <c r="E19" s="54">
        <v>37.065450283254421</v>
      </c>
      <c r="F19" s="54">
        <v>178.73218300223425</v>
      </c>
      <c r="G19" s="54">
        <v>22.745408547661516</v>
      </c>
      <c r="H19" s="54">
        <v>33928.696506987202</v>
      </c>
      <c r="I19" s="54">
        <v>422.08974785948186</v>
      </c>
      <c r="J19" s="54">
        <v>10.370753023749515</v>
      </c>
      <c r="K19" s="54">
        <v>9.5729238329241841</v>
      </c>
      <c r="L19" s="54">
        <v>28.899071454288908</v>
      </c>
      <c r="M19" s="54">
        <v>18.076696137195178</v>
      </c>
      <c r="N19" s="54">
        <v>1126.1754751728777</v>
      </c>
      <c r="O19" s="54">
        <v>198669.2297053464</v>
      </c>
      <c r="P19" s="54">
        <v>85.402556344754544</v>
      </c>
      <c r="Q19" s="54">
        <v>46.657956789824745</v>
      </c>
      <c r="R19" s="54">
        <v>4.5300525933054319</v>
      </c>
      <c r="S19" s="54">
        <v>50.210314821056294</v>
      </c>
      <c r="T19" s="54">
        <v>6.7518422073506299</v>
      </c>
      <c r="U19" s="54">
        <v>46.848903157059624</v>
      </c>
      <c r="V19" s="54">
        <v>45.121383164140248</v>
      </c>
      <c r="W19" s="54">
        <v>74.200628518190371</v>
      </c>
      <c r="X19" s="54">
        <v>20.051747018599336</v>
      </c>
      <c r="Y19" s="54">
        <v>221.20345251862648</v>
      </c>
      <c r="Z19" s="54">
        <v>21.130598540040541</v>
      </c>
      <c r="AA19" s="54">
        <v>56.206089615716259</v>
      </c>
      <c r="AB19" s="54">
        <v>240.38438354839673</v>
      </c>
      <c r="AC19" s="54">
        <v>45.406424567707703</v>
      </c>
      <c r="AD19" s="54">
        <v>407.41045245517807</v>
      </c>
      <c r="AE19" s="54">
        <v>2.3751021666753478</v>
      </c>
      <c r="AF19" s="54">
        <v>183800.54358618584</v>
      </c>
      <c r="AG19" s="54">
        <v>5852.941997836776</v>
      </c>
      <c r="AH19" s="54">
        <v>63.124770880572825</v>
      </c>
      <c r="AI19" s="54">
        <v>10.99339399641484</v>
      </c>
      <c r="AJ19" s="54">
        <v>82.608226649613172</v>
      </c>
      <c r="AK19" s="54">
        <v>125.64929291244133</v>
      </c>
      <c r="AL19" s="54">
        <v>89.43777663122448</v>
      </c>
      <c r="AM19" s="54">
        <v>173.16784011223095</v>
      </c>
      <c r="AN19" s="54">
        <v>2.9315832026574538</v>
      </c>
      <c r="AO19" s="54">
        <v>83.422077897388974</v>
      </c>
      <c r="AP19" s="54">
        <v>37.522639625808502</v>
      </c>
      <c r="AQ19" s="54">
        <v>35.073786877421092</v>
      </c>
      <c r="AR19" s="54">
        <v>112.81575246056073</v>
      </c>
      <c r="AS19" s="54">
        <v>6.6541925562035606</v>
      </c>
      <c r="AT19" s="54">
        <v>2.1754867361147467</v>
      </c>
      <c r="AU19" s="54">
        <v>40.91121331718562</v>
      </c>
      <c r="AV19" s="54">
        <v>35.754658823092178</v>
      </c>
      <c r="AW19" s="54">
        <v>204.27942798436715</v>
      </c>
      <c r="AX19" s="54">
        <v>195.72685691787305</v>
      </c>
      <c r="AY19" s="54">
        <v>0.79639846257372127</v>
      </c>
      <c r="AZ19" s="54">
        <v>5836.7383597089311</v>
      </c>
      <c r="BA19" s="54">
        <v>33425.120107325485</v>
      </c>
      <c r="BB19" s="54">
        <v>6.5769138960694811</v>
      </c>
      <c r="BC19" s="54">
        <v>0.37844618451432099</v>
      </c>
      <c r="BD19" s="54">
        <v>9.105679229068139</v>
      </c>
      <c r="BE19" s="54">
        <v>70.712483153517582</v>
      </c>
      <c r="BF19" s="54">
        <v>10397.024316692954</v>
      </c>
      <c r="BG19" s="54">
        <v>942.82519411340763</v>
      </c>
      <c r="BH19" s="54">
        <v>1256326.8007283108</v>
      </c>
      <c r="BI19" s="54">
        <v>2020.3455079399778</v>
      </c>
      <c r="BJ19" s="54">
        <v>109.49691378261574</v>
      </c>
      <c r="BK19" s="54">
        <v>2211.3877282700805</v>
      </c>
      <c r="BL19" s="54">
        <v>39.004225575511882</v>
      </c>
      <c r="BM19" s="54">
        <v>6.8630497127849068</v>
      </c>
      <c r="BN19" s="54">
        <v>222.90482566753221</v>
      </c>
      <c r="BO19" s="54">
        <v>0</v>
      </c>
      <c r="BP19" s="54">
        <v>0</v>
      </c>
      <c r="BQ19" s="55">
        <f t="shared" si="0"/>
        <v>1742791.2145949376</v>
      </c>
      <c r="BR19" s="54">
        <v>432626.64298411144</v>
      </c>
      <c r="BS19" s="54">
        <v>0</v>
      </c>
      <c r="BT19" s="54">
        <v>689942.07795915846</v>
      </c>
      <c r="BU19" s="140">
        <f t="shared" si="1"/>
        <v>1122568.7209432698</v>
      </c>
      <c r="BV19" s="54">
        <v>0</v>
      </c>
      <c r="BW19" s="54">
        <v>0</v>
      </c>
      <c r="BX19" s="54">
        <v>-29818.139076243879</v>
      </c>
      <c r="BY19" s="141">
        <f t="shared" si="2"/>
        <v>-29818.139076243879</v>
      </c>
      <c r="BZ19" s="141">
        <f t="shared" si="3"/>
        <v>-29818.139076243879</v>
      </c>
      <c r="CA19" s="54">
        <v>1398589.3020812029</v>
      </c>
      <c r="CB19" s="54"/>
      <c r="CC19" s="54"/>
      <c r="CD19" s="58">
        <v>152525.49734858988</v>
      </c>
      <c r="CE19" s="55">
        <f t="shared" si="4"/>
        <v>1551114.7994297927</v>
      </c>
      <c r="CF19" s="142">
        <f t="shared" si="5"/>
        <v>2643865.3812968186</v>
      </c>
      <c r="CG19" s="143">
        <f t="shared" si="6"/>
        <v>4386656.595891756</v>
      </c>
      <c r="CH19" s="143">
        <f>ponuda2013!BQ19</f>
        <v>4386656.5958917532</v>
      </c>
      <c r="CI19" s="62">
        <f t="shared" si="7"/>
        <v>0</v>
      </c>
      <c r="CL19" s="62"/>
    </row>
    <row r="20" spans="1:90" customFormat="1" ht="15" x14ac:dyDescent="0.25">
      <c r="A20" s="139">
        <v>13</v>
      </c>
      <c r="B20" s="64" t="s">
        <v>242</v>
      </c>
      <c r="C20" s="65" t="s">
        <v>306</v>
      </c>
      <c r="D20" s="54">
        <v>17174.784708207986</v>
      </c>
      <c r="E20" s="54">
        <v>4386.1129960179569</v>
      </c>
      <c r="F20" s="54">
        <v>310.82432875862906</v>
      </c>
      <c r="G20" s="54">
        <v>33241.465396649932</v>
      </c>
      <c r="H20" s="54">
        <v>608461.94488538045</v>
      </c>
      <c r="I20" s="54">
        <v>30161.396744686263</v>
      </c>
      <c r="J20" s="54">
        <v>9642.9465904582121</v>
      </c>
      <c r="K20" s="54">
        <v>8038.9154067877816</v>
      </c>
      <c r="L20" s="54">
        <v>28229.429625956429</v>
      </c>
      <c r="M20" s="54">
        <v>5254.2528107769758</v>
      </c>
      <c r="N20" s="54">
        <v>164592.66738781327</v>
      </c>
      <c r="O20" s="54">
        <v>63374.517333315525</v>
      </c>
      <c r="P20" s="54">
        <v>301850.03098838078</v>
      </c>
      <c r="Q20" s="54">
        <v>25401.515162983611</v>
      </c>
      <c r="R20" s="54">
        <v>5060.1201357304972</v>
      </c>
      <c r="S20" s="54">
        <v>11928.214112210168</v>
      </c>
      <c r="T20" s="54">
        <v>23353.928671629499</v>
      </c>
      <c r="U20" s="54">
        <v>135673.3693998075</v>
      </c>
      <c r="V20" s="54">
        <v>27932.578709499987</v>
      </c>
      <c r="W20" s="54">
        <v>20329.724977873218</v>
      </c>
      <c r="X20" s="54">
        <v>7816.9056966559619</v>
      </c>
      <c r="Y20" s="54">
        <v>45169.162085840129</v>
      </c>
      <c r="Z20" s="54">
        <v>12879.581717950157</v>
      </c>
      <c r="AA20" s="54">
        <v>25381.081490594705</v>
      </c>
      <c r="AB20" s="54">
        <v>5862.0343727551635</v>
      </c>
      <c r="AC20" s="54">
        <v>21940.227524519796</v>
      </c>
      <c r="AD20" s="54">
        <v>283772.64206155651</v>
      </c>
      <c r="AE20" s="54">
        <v>18371.385652460438</v>
      </c>
      <c r="AF20" s="54">
        <v>75860.534791018363</v>
      </c>
      <c r="AG20" s="54">
        <v>142509.19655513752</v>
      </c>
      <c r="AH20" s="54">
        <v>227805.93422880629</v>
      </c>
      <c r="AI20" s="54">
        <v>979.32431542947631</v>
      </c>
      <c r="AJ20" s="54">
        <v>1562.1117569597923</v>
      </c>
      <c r="AK20" s="54">
        <v>6937.2073782281632</v>
      </c>
      <c r="AL20" s="54">
        <v>1860.4222323801143</v>
      </c>
      <c r="AM20" s="54">
        <v>14971.61897801546</v>
      </c>
      <c r="AN20" s="54">
        <v>530.82023483313856</v>
      </c>
      <c r="AO20" s="54">
        <v>2336.2696874313478</v>
      </c>
      <c r="AP20" s="54">
        <v>3.8504717113665152</v>
      </c>
      <c r="AQ20" s="54">
        <v>1213.2597072541764</v>
      </c>
      <c r="AR20" s="54">
        <v>15060.080512129105</v>
      </c>
      <c r="AS20" s="54">
        <v>12.904966428683714</v>
      </c>
      <c r="AT20" s="54">
        <v>6535.7831115487515</v>
      </c>
      <c r="AU20" s="54">
        <v>1409.6601957326041</v>
      </c>
      <c r="AV20" s="54">
        <v>18832.387845364407</v>
      </c>
      <c r="AW20" s="54">
        <v>8797.781926260106</v>
      </c>
      <c r="AX20" s="54">
        <v>10029.982797118952</v>
      </c>
      <c r="AY20" s="54">
        <v>4050.1134913178203</v>
      </c>
      <c r="AZ20" s="54">
        <v>12180.949172387849</v>
      </c>
      <c r="BA20" s="54">
        <v>1507.5421827296591</v>
      </c>
      <c r="BB20" s="54">
        <v>2767.1157982673053</v>
      </c>
      <c r="BC20" s="54">
        <v>380.96345403286091</v>
      </c>
      <c r="BD20" s="54">
        <v>2260.5127597181081</v>
      </c>
      <c r="BE20" s="54">
        <v>4357.3770192018701</v>
      </c>
      <c r="BF20" s="54">
        <v>42353.422969393068</v>
      </c>
      <c r="BG20" s="54">
        <v>7696.1462576604372</v>
      </c>
      <c r="BH20" s="54">
        <v>4161.7274683277492</v>
      </c>
      <c r="BI20" s="54">
        <v>2861.1839255303548</v>
      </c>
      <c r="BJ20" s="54">
        <v>829.28242282859628</v>
      </c>
      <c r="BK20" s="54">
        <v>152.57114388383184</v>
      </c>
      <c r="BL20" s="54">
        <v>10518.250345112567</v>
      </c>
      <c r="BM20" s="54">
        <v>0.4842207094867137</v>
      </c>
      <c r="BN20" s="54">
        <v>4454.4763188814186</v>
      </c>
      <c r="BO20" s="54">
        <v>623.99442382337281</v>
      </c>
      <c r="BP20" s="54">
        <v>0</v>
      </c>
      <c r="BQ20" s="55">
        <f t="shared" si="0"/>
        <v>2583997.0060408525</v>
      </c>
      <c r="BR20" s="54">
        <v>540024.23486262863</v>
      </c>
      <c r="BS20" s="54">
        <v>0</v>
      </c>
      <c r="BT20" s="54">
        <v>0</v>
      </c>
      <c r="BU20" s="140">
        <f t="shared" si="1"/>
        <v>540024.23486262863</v>
      </c>
      <c r="BV20" s="54">
        <v>0</v>
      </c>
      <c r="BW20" s="54">
        <v>0</v>
      </c>
      <c r="BX20" s="54">
        <v>-32828.246230099561</v>
      </c>
      <c r="BY20" s="141">
        <f t="shared" si="2"/>
        <v>-32828.246230099561</v>
      </c>
      <c r="BZ20" s="141">
        <f t="shared" si="3"/>
        <v>-32828.246230099561</v>
      </c>
      <c r="CA20" s="54">
        <v>647331.7794075124</v>
      </c>
      <c r="CB20" s="54"/>
      <c r="CC20" s="54"/>
      <c r="CD20" s="58">
        <v>78346.761007897061</v>
      </c>
      <c r="CE20" s="55">
        <f t="shared" si="4"/>
        <v>725678.54041540949</v>
      </c>
      <c r="CF20" s="142">
        <f t="shared" si="5"/>
        <v>1232874.5290479385</v>
      </c>
      <c r="CG20" s="143">
        <f t="shared" si="6"/>
        <v>3816871.535088791</v>
      </c>
      <c r="CH20" s="143">
        <f>ponuda2013!BQ20</f>
        <v>3816871.535088785</v>
      </c>
      <c r="CI20" s="62">
        <f t="shared" si="7"/>
        <v>-6.0535967350006104E-9</v>
      </c>
      <c r="CL20" s="62"/>
    </row>
    <row r="21" spans="1:90" customFormat="1" ht="15" x14ac:dyDescent="0.25">
      <c r="A21" s="139">
        <v>14</v>
      </c>
      <c r="B21" s="64" t="s">
        <v>243</v>
      </c>
      <c r="C21" s="65" t="s">
        <v>307</v>
      </c>
      <c r="D21" s="54">
        <v>14303.940772143671</v>
      </c>
      <c r="E21" s="54">
        <v>857.96820017784785</v>
      </c>
      <c r="F21" s="54">
        <v>420.76250327328148</v>
      </c>
      <c r="G21" s="54">
        <v>13373.384390120398</v>
      </c>
      <c r="H21" s="54">
        <v>157099.54330103306</v>
      </c>
      <c r="I21" s="54">
        <v>6551.299378736946</v>
      </c>
      <c r="J21" s="54">
        <v>21929.989873376584</v>
      </c>
      <c r="K21" s="54">
        <v>1070.9798022187913</v>
      </c>
      <c r="L21" s="54">
        <v>628.5769632515736</v>
      </c>
      <c r="M21" s="54">
        <v>5272.3217659982492</v>
      </c>
      <c r="N21" s="54">
        <v>10725.724341390538</v>
      </c>
      <c r="O21" s="54">
        <v>8018.0416239540773</v>
      </c>
      <c r="P21" s="54">
        <v>45400.062774559105</v>
      </c>
      <c r="Q21" s="54">
        <v>1147764.9100418508</v>
      </c>
      <c r="R21" s="54">
        <v>13064.545649218355</v>
      </c>
      <c r="S21" s="54">
        <v>21742.66336253822</v>
      </c>
      <c r="T21" s="54">
        <v>6950.7243434086668</v>
      </c>
      <c r="U21" s="54">
        <v>7957.0641527861117</v>
      </c>
      <c r="V21" s="54">
        <v>13294.047788888915</v>
      </c>
      <c r="W21" s="54">
        <v>359.34890121469073</v>
      </c>
      <c r="X21" s="54">
        <v>8852.1629394277534</v>
      </c>
      <c r="Y21" s="54">
        <v>13532.709049812267</v>
      </c>
      <c r="Z21" s="54">
        <v>1064.751786974645</v>
      </c>
      <c r="AA21" s="54">
        <v>17037.094735349157</v>
      </c>
      <c r="AB21" s="54">
        <v>7937.156001192945</v>
      </c>
      <c r="AC21" s="54">
        <v>10565.443543658648</v>
      </c>
      <c r="AD21" s="54">
        <v>1850015.2173081988</v>
      </c>
      <c r="AE21" s="54">
        <v>1612.7564444062955</v>
      </c>
      <c r="AF21" s="54">
        <v>31551.246434359415</v>
      </c>
      <c r="AG21" s="54">
        <v>45296.080199130767</v>
      </c>
      <c r="AH21" s="54">
        <v>1235.5170507246821</v>
      </c>
      <c r="AI21" s="54">
        <v>211.34008449240517</v>
      </c>
      <c r="AJ21" s="54">
        <v>2120.98345120353</v>
      </c>
      <c r="AK21" s="54">
        <v>15795.752753784669</v>
      </c>
      <c r="AL21" s="54">
        <v>17.152948569546343</v>
      </c>
      <c r="AM21" s="54">
        <v>35704.673234609494</v>
      </c>
      <c r="AN21" s="54">
        <v>12.022862477061128</v>
      </c>
      <c r="AO21" s="54">
        <v>154.24621498337311</v>
      </c>
      <c r="AP21" s="54">
        <v>3204.6114797369778</v>
      </c>
      <c r="AQ21" s="54">
        <v>2795.0262826487892</v>
      </c>
      <c r="AR21" s="54">
        <v>3458.6773792398931</v>
      </c>
      <c r="AS21" s="54">
        <v>1161.723912563589</v>
      </c>
      <c r="AT21" s="54">
        <v>681.43177123619273</v>
      </c>
      <c r="AU21" s="54">
        <v>15391.17497427934</v>
      </c>
      <c r="AV21" s="54">
        <v>52915.958155357279</v>
      </c>
      <c r="AW21" s="54">
        <v>9604.7067334403946</v>
      </c>
      <c r="AX21" s="54">
        <v>13502.879042834858</v>
      </c>
      <c r="AY21" s="54">
        <v>2243.0697683557391</v>
      </c>
      <c r="AZ21" s="54">
        <v>1646.648303586685</v>
      </c>
      <c r="BA21" s="54">
        <v>1982.1518343388707</v>
      </c>
      <c r="BB21" s="54">
        <v>1933.7121240754</v>
      </c>
      <c r="BC21" s="54">
        <v>45.884360726156345</v>
      </c>
      <c r="BD21" s="54">
        <v>845.94897782394071</v>
      </c>
      <c r="BE21" s="54">
        <v>2001.8762935269044</v>
      </c>
      <c r="BF21" s="54">
        <v>68073.46766188425</v>
      </c>
      <c r="BG21" s="54">
        <v>524.11465367180563</v>
      </c>
      <c r="BH21" s="54">
        <v>10900.558522106796</v>
      </c>
      <c r="BI21" s="54">
        <v>910.45408939363278</v>
      </c>
      <c r="BJ21" s="54">
        <v>6591.2556676216454</v>
      </c>
      <c r="BK21" s="54">
        <v>725.79338103879331</v>
      </c>
      <c r="BL21" s="54">
        <v>3288.9752322649829</v>
      </c>
      <c r="BM21" s="54">
        <v>57.844682888183321</v>
      </c>
      <c r="BN21" s="54">
        <v>17628.902528604413</v>
      </c>
      <c r="BO21" s="54">
        <v>0</v>
      </c>
      <c r="BP21" s="54">
        <v>0</v>
      </c>
      <c r="BQ21" s="55">
        <f t="shared" si="0"/>
        <v>3761619.0547867399</v>
      </c>
      <c r="BR21" s="54">
        <v>242259.8022099325</v>
      </c>
      <c r="BS21" s="54">
        <v>0</v>
      </c>
      <c r="BT21" s="54">
        <v>0</v>
      </c>
      <c r="BU21" s="140">
        <f t="shared" si="1"/>
        <v>242259.8022099325</v>
      </c>
      <c r="BV21" s="54">
        <v>9529.6435214227458</v>
      </c>
      <c r="BW21" s="54">
        <v>0</v>
      </c>
      <c r="BX21" s="54">
        <v>-69822.194507229724</v>
      </c>
      <c r="BY21" s="141">
        <f t="shared" si="2"/>
        <v>-69822.194507229724</v>
      </c>
      <c r="BZ21" s="141">
        <f t="shared" si="3"/>
        <v>-60292.550985806978</v>
      </c>
      <c r="CA21" s="54">
        <v>1826231.3246633438</v>
      </c>
      <c r="CB21" s="54"/>
      <c r="CC21" s="54"/>
      <c r="CD21" s="58">
        <v>98040.280985815873</v>
      </c>
      <c r="CE21" s="55">
        <f t="shared" si="4"/>
        <v>1924271.6056491598</v>
      </c>
      <c r="CF21" s="142">
        <f t="shared" si="5"/>
        <v>2106238.856873285</v>
      </c>
      <c r="CG21" s="143">
        <f t="shared" si="6"/>
        <v>5867857.9116600249</v>
      </c>
      <c r="CH21" s="143">
        <f>ponuda2013!BQ21</f>
        <v>5867857.911660024</v>
      </c>
      <c r="CI21" s="62">
        <f t="shared" si="7"/>
        <v>0</v>
      </c>
      <c r="CL21" s="62"/>
    </row>
    <row r="22" spans="1:90" customFormat="1" ht="15" x14ac:dyDescent="0.25">
      <c r="A22" s="139">
        <v>15</v>
      </c>
      <c r="B22" s="64" t="s">
        <v>244</v>
      </c>
      <c r="C22" s="65" t="s">
        <v>308</v>
      </c>
      <c r="D22" s="54">
        <v>1086.0720723759005</v>
      </c>
      <c r="E22" s="54">
        <v>810.74061581599244</v>
      </c>
      <c r="F22" s="54">
        <v>224.88500415367349</v>
      </c>
      <c r="G22" s="54">
        <v>23983.245297224385</v>
      </c>
      <c r="H22" s="54">
        <v>60294.247520530364</v>
      </c>
      <c r="I22" s="54">
        <v>3508.8870970897719</v>
      </c>
      <c r="J22" s="54">
        <v>6985.4564264027558</v>
      </c>
      <c r="K22" s="54">
        <v>3601.7980227520375</v>
      </c>
      <c r="L22" s="54">
        <v>29522.585877970658</v>
      </c>
      <c r="M22" s="54">
        <v>5203.8295812471215</v>
      </c>
      <c r="N22" s="54">
        <v>1740.4410598140239</v>
      </c>
      <c r="O22" s="54">
        <v>1361.8807550426664</v>
      </c>
      <c r="P22" s="54">
        <v>25861.024219788356</v>
      </c>
      <c r="Q22" s="54">
        <v>27836.469632530538</v>
      </c>
      <c r="R22" s="54">
        <v>296665.07286278461</v>
      </c>
      <c r="S22" s="54">
        <v>450425.51946793427</v>
      </c>
      <c r="T22" s="54">
        <v>20343.142457339651</v>
      </c>
      <c r="U22" s="54">
        <v>60987.746171890991</v>
      </c>
      <c r="V22" s="54">
        <v>289056.19351102388</v>
      </c>
      <c r="W22" s="54">
        <v>25401.808419886729</v>
      </c>
      <c r="X22" s="54">
        <v>60267.35256697674</v>
      </c>
      <c r="Y22" s="54">
        <v>48810.6881652882</v>
      </c>
      <c r="Z22" s="54">
        <v>74252.35264240863</v>
      </c>
      <c r="AA22" s="54">
        <v>26624.323562660571</v>
      </c>
      <c r="AB22" s="54">
        <v>11274.546873368741</v>
      </c>
      <c r="AC22" s="54">
        <v>1735.3317808377124</v>
      </c>
      <c r="AD22" s="54">
        <v>11919.648193176021</v>
      </c>
      <c r="AE22" s="54">
        <v>4809.12372107799</v>
      </c>
      <c r="AF22" s="54">
        <v>13157.206522910812</v>
      </c>
      <c r="AG22" s="54">
        <v>192.24930251427375</v>
      </c>
      <c r="AH22" s="54">
        <v>374.19427634958072</v>
      </c>
      <c r="AI22" s="54">
        <v>7257.6047106699798</v>
      </c>
      <c r="AJ22" s="54">
        <v>105.02126850931781</v>
      </c>
      <c r="AK22" s="54">
        <v>7072.7747195695392</v>
      </c>
      <c r="AL22" s="54">
        <v>0.66821519189462264</v>
      </c>
      <c r="AM22" s="54">
        <v>2309.3670165727772</v>
      </c>
      <c r="AN22" s="54">
        <v>746.5325640328997</v>
      </c>
      <c r="AO22" s="54">
        <v>400.19497960703086</v>
      </c>
      <c r="AP22" s="54">
        <v>2657.006360758091</v>
      </c>
      <c r="AQ22" s="54">
        <v>36.321416706580472</v>
      </c>
      <c r="AR22" s="54">
        <v>787.48149233817446</v>
      </c>
      <c r="AS22" s="54">
        <v>0.13668570977016981</v>
      </c>
      <c r="AT22" s="54">
        <v>529.05357324837098</v>
      </c>
      <c r="AU22" s="54">
        <v>81493.200975805172</v>
      </c>
      <c r="AV22" s="54">
        <v>21343.343046867802</v>
      </c>
      <c r="AW22" s="54">
        <v>4783.4780344044793</v>
      </c>
      <c r="AX22" s="54">
        <v>386.40081455632435</v>
      </c>
      <c r="AY22" s="54">
        <v>2328.6236606314119</v>
      </c>
      <c r="AZ22" s="54">
        <v>4492.0969345243975</v>
      </c>
      <c r="BA22" s="54">
        <v>67.03896106611117</v>
      </c>
      <c r="BB22" s="54">
        <v>1028.5927214850312</v>
      </c>
      <c r="BC22" s="54">
        <v>287.94698968462177</v>
      </c>
      <c r="BD22" s="54">
        <v>91.786720736932509</v>
      </c>
      <c r="BE22" s="54">
        <v>494.72253146064804</v>
      </c>
      <c r="BF22" s="54">
        <v>26.272679522564665</v>
      </c>
      <c r="BG22" s="54">
        <v>757.65889982277236</v>
      </c>
      <c r="BH22" s="54">
        <v>380.39137397525406</v>
      </c>
      <c r="BI22" s="54">
        <v>13.402770986909575</v>
      </c>
      <c r="BJ22" s="54">
        <v>684.97771466236054</v>
      </c>
      <c r="BK22" s="54">
        <v>1111.4973940114548</v>
      </c>
      <c r="BL22" s="54">
        <v>1936.6565691453206</v>
      </c>
      <c r="BM22" s="54">
        <v>779.61677454479138</v>
      </c>
      <c r="BN22" s="54">
        <v>401.16923179288528</v>
      </c>
      <c r="BO22" s="54">
        <v>0</v>
      </c>
      <c r="BP22" s="54">
        <v>0</v>
      </c>
      <c r="BQ22" s="55">
        <f t="shared" si="0"/>
        <v>1733109.1014837702</v>
      </c>
      <c r="BR22" s="54">
        <v>2629.5781274131805</v>
      </c>
      <c r="BS22" s="54">
        <v>0</v>
      </c>
      <c r="BT22" s="54">
        <v>0</v>
      </c>
      <c r="BU22" s="140">
        <f t="shared" si="1"/>
        <v>2629.5781274131805</v>
      </c>
      <c r="BV22" s="54">
        <v>123931.24959001646</v>
      </c>
      <c r="BW22" s="54">
        <v>0</v>
      </c>
      <c r="BX22" s="54">
        <v>-17179.02536205238</v>
      </c>
      <c r="BY22" s="141">
        <f t="shared" si="2"/>
        <v>-17179.02536205238</v>
      </c>
      <c r="BZ22" s="141">
        <f t="shared" si="3"/>
        <v>106752.22422796409</v>
      </c>
      <c r="CA22" s="54">
        <v>672129.09504196048</v>
      </c>
      <c r="CB22" s="54"/>
      <c r="CC22" s="54"/>
      <c r="CD22" s="58">
        <v>2443.8569015650896</v>
      </c>
      <c r="CE22" s="55">
        <f t="shared" si="4"/>
        <v>674572.95194352558</v>
      </c>
      <c r="CF22" s="142">
        <f t="shared" si="5"/>
        <v>783954.75429890282</v>
      </c>
      <c r="CG22" s="143">
        <f t="shared" si="6"/>
        <v>2517063.8557826728</v>
      </c>
      <c r="CH22" s="143">
        <f>ponuda2013!BQ22</f>
        <v>2517063.8557826756</v>
      </c>
      <c r="CI22" s="62">
        <f t="shared" si="7"/>
        <v>0</v>
      </c>
      <c r="CL22" s="62"/>
    </row>
    <row r="23" spans="1:90" customFormat="1" ht="15" x14ac:dyDescent="0.25">
      <c r="A23" s="139">
        <v>16</v>
      </c>
      <c r="B23" s="64" t="s">
        <v>245</v>
      </c>
      <c r="C23" s="65" t="s">
        <v>309</v>
      </c>
      <c r="D23" s="54">
        <v>5652.2847358601648</v>
      </c>
      <c r="E23" s="54">
        <v>3468.8692327203485</v>
      </c>
      <c r="F23" s="54">
        <v>2894.4503211766955</v>
      </c>
      <c r="G23" s="54">
        <v>36359.390973917165</v>
      </c>
      <c r="H23" s="54">
        <v>38103.218099629608</v>
      </c>
      <c r="I23" s="54">
        <v>6156.6602482229628</v>
      </c>
      <c r="J23" s="54">
        <v>17782.83321642008</v>
      </c>
      <c r="K23" s="54">
        <v>19341.926189767772</v>
      </c>
      <c r="L23" s="54">
        <v>7577.7065116421381</v>
      </c>
      <c r="M23" s="54">
        <v>35045.858294202182</v>
      </c>
      <c r="N23" s="54">
        <v>6836.8489447812717</v>
      </c>
      <c r="O23" s="54">
        <v>4236.3858213911226</v>
      </c>
      <c r="P23" s="54">
        <v>32810.673225575316</v>
      </c>
      <c r="Q23" s="54">
        <v>28448.392200121751</v>
      </c>
      <c r="R23" s="54">
        <v>49563.589844179623</v>
      </c>
      <c r="S23" s="54">
        <v>122328.74344834225</v>
      </c>
      <c r="T23" s="54">
        <v>24494.45883396134</v>
      </c>
      <c r="U23" s="54">
        <v>68208.291588500128</v>
      </c>
      <c r="V23" s="54">
        <v>228895.13724549863</v>
      </c>
      <c r="W23" s="54">
        <v>11920.080289006026</v>
      </c>
      <c r="X23" s="54">
        <v>196807.30990849718</v>
      </c>
      <c r="Y23" s="54">
        <v>66721.993026356853</v>
      </c>
      <c r="Z23" s="54">
        <v>88134.934967057445</v>
      </c>
      <c r="AA23" s="54">
        <v>74066.229451925799</v>
      </c>
      <c r="AB23" s="54">
        <v>6530.0748279310064</v>
      </c>
      <c r="AC23" s="54">
        <v>8640.038478142802</v>
      </c>
      <c r="AD23" s="54">
        <v>144438.02622731909</v>
      </c>
      <c r="AE23" s="54">
        <v>18983.057603400943</v>
      </c>
      <c r="AF23" s="54">
        <v>46745.313547712685</v>
      </c>
      <c r="AG23" s="54">
        <v>20509.933656457226</v>
      </c>
      <c r="AH23" s="54">
        <v>4616.6024592219946</v>
      </c>
      <c r="AI23" s="54">
        <v>3878.5006426342384</v>
      </c>
      <c r="AJ23" s="54">
        <v>3840.8714300412944</v>
      </c>
      <c r="AK23" s="54">
        <v>3548.3213258380119</v>
      </c>
      <c r="AL23" s="54">
        <v>177.40140074759069</v>
      </c>
      <c r="AM23" s="54">
        <v>3959.3867326225281</v>
      </c>
      <c r="AN23" s="54">
        <v>45.271227731576346</v>
      </c>
      <c r="AO23" s="54">
        <v>526.60659085621205</v>
      </c>
      <c r="AP23" s="54">
        <v>5290.1361688667503</v>
      </c>
      <c r="AQ23" s="54">
        <v>1679.8626141838874</v>
      </c>
      <c r="AR23" s="54">
        <v>2046.9267380545043</v>
      </c>
      <c r="AS23" s="54">
        <v>643.84242125478977</v>
      </c>
      <c r="AT23" s="54">
        <v>252.12865110960826</v>
      </c>
      <c r="AU23" s="54">
        <v>17280.540097919933</v>
      </c>
      <c r="AV23" s="54">
        <v>56187.393482745931</v>
      </c>
      <c r="AW23" s="54">
        <v>22225.849196003997</v>
      </c>
      <c r="AX23" s="54">
        <v>2838.7285078380846</v>
      </c>
      <c r="AY23" s="54">
        <v>4883.7601120651871</v>
      </c>
      <c r="AZ23" s="54">
        <v>433.53512308533334</v>
      </c>
      <c r="BA23" s="54">
        <v>2387.3608117875256</v>
      </c>
      <c r="BB23" s="54">
        <v>4671.8299487747272</v>
      </c>
      <c r="BC23" s="54">
        <v>1747.278157399297</v>
      </c>
      <c r="BD23" s="54">
        <v>233.73169644465804</v>
      </c>
      <c r="BE23" s="54">
        <v>2071.6486785774696</v>
      </c>
      <c r="BF23" s="54">
        <v>48049.790990548616</v>
      </c>
      <c r="BG23" s="54">
        <v>3091.5410901872738</v>
      </c>
      <c r="BH23" s="54">
        <v>210.29339723482923</v>
      </c>
      <c r="BI23" s="54">
        <v>63.6108408199199</v>
      </c>
      <c r="BJ23" s="54">
        <v>864.96423979371957</v>
      </c>
      <c r="BK23" s="54">
        <v>113.58534116221165</v>
      </c>
      <c r="BL23" s="54">
        <v>975.86072862368428</v>
      </c>
      <c r="BM23" s="54">
        <v>2347.4959815179445</v>
      </c>
      <c r="BN23" s="54">
        <v>2767.3918549666696</v>
      </c>
      <c r="BO23" s="54">
        <v>0</v>
      </c>
      <c r="BP23" s="54">
        <v>0</v>
      </c>
      <c r="BQ23" s="55">
        <f t="shared" si="0"/>
        <v>1625654.7596403772</v>
      </c>
      <c r="BR23" s="54">
        <v>6108.1808217681682</v>
      </c>
      <c r="BS23" s="54">
        <v>0</v>
      </c>
      <c r="BT23" s="54">
        <v>0</v>
      </c>
      <c r="BU23" s="140">
        <f t="shared" si="1"/>
        <v>6108.1808217681682</v>
      </c>
      <c r="BV23" s="54">
        <v>1333787.484366775</v>
      </c>
      <c r="BW23" s="54">
        <v>0</v>
      </c>
      <c r="BX23" s="54">
        <v>-73025.185551537958</v>
      </c>
      <c r="BY23" s="141">
        <f t="shared" si="2"/>
        <v>-73025.185551537958</v>
      </c>
      <c r="BZ23" s="141">
        <f t="shared" si="3"/>
        <v>1260762.2988152371</v>
      </c>
      <c r="CA23" s="54">
        <v>1741345.2671988353</v>
      </c>
      <c r="CB23" s="54"/>
      <c r="CC23" s="54"/>
      <c r="CD23" s="58">
        <v>135694.68351204728</v>
      </c>
      <c r="CE23" s="55">
        <f t="shared" si="4"/>
        <v>1877039.9507108824</v>
      </c>
      <c r="CF23" s="142">
        <f t="shared" si="5"/>
        <v>3143910.4303478878</v>
      </c>
      <c r="CG23" s="143">
        <f t="shared" si="6"/>
        <v>4769565.1899882648</v>
      </c>
      <c r="CH23" s="143">
        <f>ponuda2013!BQ23</f>
        <v>4769565.189988262</v>
      </c>
      <c r="CI23" s="62">
        <f t="shared" si="7"/>
        <v>0</v>
      </c>
      <c r="CL23" s="62"/>
    </row>
    <row r="24" spans="1:90" customFormat="1" ht="15" x14ac:dyDescent="0.25">
      <c r="A24" s="139">
        <v>17</v>
      </c>
      <c r="B24" s="64" t="s">
        <v>246</v>
      </c>
      <c r="C24" s="65" t="s">
        <v>310</v>
      </c>
      <c r="D24" s="54">
        <v>558.40640086044368</v>
      </c>
      <c r="E24" s="54">
        <v>839.60442776118566</v>
      </c>
      <c r="F24" s="54">
        <v>729.81692744285692</v>
      </c>
      <c r="G24" s="54">
        <v>4660.0503254694559</v>
      </c>
      <c r="H24" s="54">
        <v>12635.151399440982</v>
      </c>
      <c r="I24" s="54">
        <v>2661.4978153319362</v>
      </c>
      <c r="J24" s="54">
        <v>1224.9272122349646</v>
      </c>
      <c r="K24" s="54">
        <v>1036.6292388355414</v>
      </c>
      <c r="L24" s="54">
        <v>607.25745612211358</v>
      </c>
      <c r="M24" s="54">
        <v>2014.3575534972854</v>
      </c>
      <c r="N24" s="54">
        <v>2262.6229719003368</v>
      </c>
      <c r="O24" s="54">
        <v>1401.4208943201502</v>
      </c>
      <c r="P24" s="54">
        <v>4713.094148340012</v>
      </c>
      <c r="Q24" s="54">
        <v>1863.2876216835484</v>
      </c>
      <c r="R24" s="54">
        <v>776.43244159805977</v>
      </c>
      <c r="S24" s="54">
        <v>747.35508288939855</v>
      </c>
      <c r="T24" s="54">
        <v>34345.262809803942</v>
      </c>
      <c r="U24" s="54">
        <v>9898.573411623438</v>
      </c>
      <c r="V24" s="54">
        <v>29095.985615492682</v>
      </c>
      <c r="W24" s="54">
        <v>4509.5994831553271</v>
      </c>
      <c r="X24" s="54">
        <v>4337.8311481297642</v>
      </c>
      <c r="Y24" s="54">
        <v>2650.3149390138178</v>
      </c>
      <c r="Z24" s="54">
        <v>24358.761403794633</v>
      </c>
      <c r="AA24" s="54">
        <v>36385.647257765377</v>
      </c>
      <c r="AB24" s="54">
        <v>12364.101805264618</v>
      </c>
      <c r="AC24" s="54">
        <v>401.83391253480386</v>
      </c>
      <c r="AD24" s="54">
        <v>657.68448651858489</v>
      </c>
      <c r="AE24" s="54">
        <v>1780.7484971166141</v>
      </c>
      <c r="AF24" s="54">
        <v>10619.60705086001</v>
      </c>
      <c r="AG24" s="54">
        <v>8088.5717682791947</v>
      </c>
      <c r="AH24" s="54">
        <v>73.039629739447037</v>
      </c>
      <c r="AI24" s="54">
        <v>4593.9775824737444</v>
      </c>
      <c r="AJ24" s="54">
        <v>2023.6542202452924</v>
      </c>
      <c r="AK24" s="54">
        <v>929.72585141229774</v>
      </c>
      <c r="AL24" s="54">
        <v>84.951766923179946</v>
      </c>
      <c r="AM24" s="54">
        <v>127.67183789344926</v>
      </c>
      <c r="AN24" s="54">
        <v>174.75754476899965</v>
      </c>
      <c r="AO24" s="54">
        <v>2925.9616904795603</v>
      </c>
      <c r="AP24" s="54">
        <v>36390.633499190284</v>
      </c>
      <c r="AQ24" s="54">
        <v>26694.59343298187</v>
      </c>
      <c r="AR24" s="54">
        <v>1025.2493234770445</v>
      </c>
      <c r="AS24" s="54">
        <v>21.435864973022035</v>
      </c>
      <c r="AT24" s="54">
        <v>77.686276938247374</v>
      </c>
      <c r="AU24" s="54">
        <v>695.31453877798913</v>
      </c>
      <c r="AV24" s="54">
        <v>4670.8291160533845</v>
      </c>
      <c r="AW24" s="54">
        <v>3979.1111080921892</v>
      </c>
      <c r="AX24" s="54">
        <v>295.84667417575929</v>
      </c>
      <c r="AY24" s="54">
        <v>2503.55805094272</v>
      </c>
      <c r="AZ24" s="54">
        <v>3658.0992680117288</v>
      </c>
      <c r="BA24" s="54">
        <v>1794.3798741824721</v>
      </c>
      <c r="BB24" s="54">
        <v>3054.5301573900656</v>
      </c>
      <c r="BC24" s="54">
        <v>121.86795833764606</v>
      </c>
      <c r="BD24" s="54">
        <v>63.323511862124178</v>
      </c>
      <c r="BE24" s="54">
        <v>2043.9536817290355</v>
      </c>
      <c r="BF24" s="54">
        <v>401.90175653691404</v>
      </c>
      <c r="BG24" s="54">
        <v>2502.7940790135981</v>
      </c>
      <c r="BH24" s="54">
        <v>1253.0914552867325</v>
      </c>
      <c r="BI24" s="54">
        <v>827.90087863556062</v>
      </c>
      <c r="BJ24" s="54">
        <v>810.78710912855604</v>
      </c>
      <c r="BK24" s="54">
        <v>332.98452725056086</v>
      </c>
      <c r="BL24" s="54">
        <v>44.399569858411269</v>
      </c>
      <c r="BM24" s="54">
        <v>1088.5380643397511</v>
      </c>
      <c r="BN24" s="54">
        <v>31.588644405247123</v>
      </c>
      <c r="BO24" s="54">
        <v>0</v>
      </c>
      <c r="BP24" s="54">
        <v>0</v>
      </c>
      <c r="BQ24" s="55">
        <f t="shared" si="0"/>
        <v>323544.57405258785</v>
      </c>
      <c r="BR24" s="54">
        <v>48618.722967058187</v>
      </c>
      <c r="BS24" s="54">
        <v>0</v>
      </c>
      <c r="BT24" s="54">
        <v>0</v>
      </c>
      <c r="BU24" s="140">
        <f t="shared" si="1"/>
        <v>48618.722967058187</v>
      </c>
      <c r="BV24" s="54">
        <v>628897.34097010409</v>
      </c>
      <c r="BW24" s="54">
        <v>0</v>
      </c>
      <c r="BX24" s="54">
        <v>-11084.982801640981</v>
      </c>
      <c r="BY24" s="141">
        <f t="shared" si="2"/>
        <v>-11084.982801640981</v>
      </c>
      <c r="BZ24" s="141">
        <f t="shared" si="3"/>
        <v>617812.35816846311</v>
      </c>
      <c r="CA24" s="54">
        <v>136297.0610936773</v>
      </c>
      <c r="CB24" s="54"/>
      <c r="CC24" s="54"/>
      <c r="CD24" s="58">
        <v>91996.425821848898</v>
      </c>
      <c r="CE24" s="55">
        <f t="shared" si="4"/>
        <v>228293.48691552621</v>
      </c>
      <c r="CF24" s="142">
        <f t="shared" si="5"/>
        <v>894724.56805104751</v>
      </c>
      <c r="CG24" s="143">
        <f t="shared" si="6"/>
        <v>1218269.1421036352</v>
      </c>
      <c r="CH24" s="143">
        <f>ponuda2013!BQ24</f>
        <v>1218269.1421036348</v>
      </c>
      <c r="CI24" s="62">
        <f t="shared" si="7"/>
        <v>0</v>
      </c>
      <c r="CL24" s="62"/>
    </row>
    <row r="25" spans="1:90" customFormat="1" ht="15" x14ac:dyDescent="0.25">
      <c r="A25" s="139">
        <v>18</v>
      </c>
      <c r="B25" s="64" t="s">
        <v>247</v>
      </c>
      <c r="C25" s="65" t="s">
        <v>311</v>
      </c>
      <c r="D25" s="54">
        <v>3466.9722218242914</v>
      </c>
      <c r="E25" s="54">
        <v>903.41191367220028</v>
      </c>
      <c r="F25" s="54">
        <v>508.21567020893576</v>
      </c>
      <c r="G25" s="54">
        <v>23584.90550042468</v>
      </c>
      <c r="H25" s="54">
        <v>12396.750640513888</v>
      </c>
      <c r="I25" s="54">
        <v>3054.9047935830986</v>
      </c>
      <c r="J25" s="54">
        <v>3865.8234923925329</v>
      </c>
      <c r="K25" s="54">
        <v>3273.2748375386113</v>
      </c>
      <c r="L25" s="54">
        <v>1485.2871710717577</v>
      </c>
      <c r="M25" s="54">
        <v>4383.2453302163512</v>
      </c>
      <c r="N25" s="54">
        <v>3339.9838517271569</v>
      </c>
      <c r="O25" s="54">
        <v>986.7918049605878</v>
      </c>
      <c r="P25" s="54">
        <v>5631.4740307012707</v>
      </c>
      <c r="Q25" s="54">
        <v>10121.284199175007</v>
      </c>
      <c r="R25" s="54">
        <v>2271.6227716271096</v>
      </c>
      <c r="S25" s="54">
        <v>12313.478371180947</v>
      </c>
      <c r="T25" s="54">
        <v>23030.127396652249</v>
      </c>
      <c r="U25" s="54">
        <v>322271.88318973227</v>
      </c>
      <c r="V25" s="54">
        <v>29879.325580077944</v>
      </c>
      <c r="W25" s="54">
        <v>8466.3476533654557</v>
      </c>
      <c r="X25" s="54">
        <v>9229.1495275491779</v>
      </c>
      <c r="Y25" s="54">
        <v>7168.7020706965359</v>
      </c>
      <c r="Z25" s="54">
        <v>45944.97637705598</v>
      </c>
      <c r="AA25" s="54">
        <v>179194.12880558198</v>
      </c>
      <c r="AB25" s="54">
        <v>3067.3736905368141</v>
      </c>
      <c r="AC25" s="54">
        <v>6181.6134952279099</v>
      </c>
      <c r="AD25" s="54">
        <v>317144.333878937</v>
      </c>
      <c r="AE25" s="54">
        <v>969.60229791208974</v>
      </c>
      <c r="AF25" s="54">
        <v>29835.14646778633</v>
      </c>
      <c r="AG25" s="54">
        <v>12219.073069177753</v>
      </c>
      <c r="AH25" s="54">
        <v>7465.6437960142321</v>
      </c>
      <c r="AI25" s="54">
        <v>2475.1765012993337</v>
      </c>
      <c r="AJ25" s="54">
        <v>3826.6099193466239</v>
      </c>
      <c r="AK25" s="54">
        <v>9038.0340900766205</v>
      </c>
      <c r="AL25" s="54">
        <v>517.94084921563888</v>
      </c>
      <c r="AM25" s="54">
        <v>11540.953229213304</v>
      </c>
      <c r="AN25" s="54">
        <v>23.610028550835285</v>
      </c>
      <c r="AO25" s="54">
        <v>6945.9279807616695</v>
      </c>
      <c r="AP25" s="54">
        <v>7.9954880638632462</v>
      </c>
      <c r="AQ25" s="54">
        <v>282.79988303846704</v>
      </c>
      <c r="AR25" s="54">
        <v>95.623668270211709</v>
      </c>
      <c r="AS25" s="54">
        <v>0.9375176423737055</v>
      </c>
      <c r="AT25" s="54">
        <v>1234.2319774626592</v>
      </c>
      <c r="AU25" s="54">
        <v>82512.111618526629</v>
      </c>
      <c r="AV25" s="54">
        <v>31613.752025405647</v>
      </c>
      <c r="AW25" s="54">
        <v>332.26849614550281</v>
      </c>
      <c r="AX25" s="54">
        <v>360.44378000674658</v>
      </c>
      <c r="AY25" s="54">
        <v>3347.3314884151096</v>
      </c>
      <c r="AZ25" s="54">
        <v>79.516593754131748</v>
      </c>
      <c r="BA25" s="54">
        <v>113.9203719873444</v>
      </c>
      <c r="BB25" s="54">
        <v>2121.6342792571595</v>
      </c>
      <c r="BC25" s="54">
        <v>107.00610786971168</v>
      </c>
      <c r="BD25" s="54">
        <v>655.71703196814713</v>
      </c>
      <c r="BE25" s="54">
        <v>7865.6862961509987</v>
      </c>
      <c r="BF25" s="54">
        <v>509.46009108275598</v>
      </c>
      <c r="BG25" s="54">
        <v>3459.6157052429376</v>
      </c>
      <c r="BH25" s="54">
        <v>1153.8036830547178</v>
      </c>
      <c r="BI25" s="54">
        <v>198.03767929986842</v>
      </c>
      <c r="BJ25" s="54">
        <v>1168.7090747432119</v>
      </c>
      <c r="BK25" s="54">
        <v>476.28106451927255</v>
      </c>
      <c r="BL25" s="54">
        <v>1235.563317549839</v>
      </c>
      <c r="BM25" s="54">
        <v>8071.6483055027375</v>
      </c>
      <c r="BN25" s="54">
        <v>1939.7449893400753</v>
      </c>
      <c r="BO25" s="54">
        <v>0</v>
      </c>
      <c r="BP25" s="54">
        <v>0</v>
      </c>
      <c r="BQ25" s="55">
        <f t="shared" si="0"/>
        <v>1276966.9470298861</v>
      </c>
      <c r="BR25" s="54">
        <v>218754.44989596657</v>
      </c>
      <c r="BS25" s="54">
        <v>0</v>
      </c>
      <c r="BT25" s="54">
        <v>0</v>
      </c>
      <c r="BU25" s="140">
        <f t="shared" si="1"/>
        <v>218754.44989596657</v>
      </c>
      <c r="BV25" s="54">
        <v>1026519.7324975434</v>
      </c>
      <c r="BW25" s="54">
        <v>0</v>
      </c>
      <c r="BX25" s="54">
        <v>-48683.750946622618</v>
      </c>
      <c r="BY25" s="141">
        <f t="shared" si="2"/>
        <v>-48683.750946622618</v>
      </c>
      <c r="BZ25" s="141">
        <f t="shared" si="3"/>
        <v>977835.98155092087</v>
      </c>
      <c r="CA25" s="54">
        <v>1799882.0148668918</v>
      </c>
      <c r="CB25" s="54"/>
      <c r="CC25" s="54"/>
      <c r="CD25" s="58">
        <v>125456.75065703959</v>
      </c>
      <c r="CE25" s="55">
        <f t="shared" si="4"/>
        <v>1925338.7655239315</v>
      </c>
      <c r="CF25" s="142">
        <f t="shared" si="5"/>
        <v>3121929.1969708186</v>
      </c>
      <c r="CG25" s="143">
        <f t="shared" si="6"/>
        <v>4398896.1440007044</v>
      </c>
      <c r="CH25" s="143">
        <f>ponuda2013!BQ25</f>
        <v>4398896.1440007035</v>
      </c>
      <c r="CI25" s="62">
        <f t="shared" si="7"/>
        <v>0</v>
      </c>
      <c r="CL25" s="62"/>
    </row>
    <row r="26" spans="1:90" customFormat="1" ht="15" x14ac:dyDescent="0.25">
      <c r="A26" s="139">
        <v>19</v>
      </c>
      <c r="B26" s="64" t="s">
        <v>248</v>
      </c>
      <c r="C26" s="65" t="s">
        <v>312</v>
      </c>
      <c r="D26" s="54">
        <v>11597.913180865304</v>
      </c>
      <c r="E26" s="54">
        <v>4419.9718709710041</v>
      </c>
      <c r="F26" s="54">
        <v>3998.3835493114793</v>
      </c>
      <c r="G26" s="54">
        <v>49962.395082800816</v>
      </c>
      <c r="H26" s="54">
        <v>58286.160792785216</v>
      </c>
      <c r="I26" s="54">
        <v>20144.388619912803</v>
      </c>
      <c r="J26" s="54">
        <v>17995.982713834888</v>
      </c>
      <c r="K26" s="54">
        <v>9348.7409770197282</v>
      </c>
      <c r="L26" s="54">
        <v>9879.8232771249623</v>
      </c>
      <c r="M26" s="54">
        <v>16600.626410449579</v>
      </c>
      <c r="N26" s="54">
        <v>9031.7272235968576</v>
      </c>
      <c r="O26" s="54">
        <v>135.58784133286431</v>
      </c>
      <c r="P26" s="54">
        <v>7537.6244629781249</v>
      </c>
      <c r="Q26" s="54">
        <v>29826.242021168629</v>
      </c>
      <c r="R26" s="54">
        <v>7377.6696997867894</v>
      </c>
      <c r="S26" s="54">
        <v>33275.653308363551</v>
      </c>
      <c r="T26" s="54">
        <v>5416.3750369025183</v>
      </c>
      <c r="U26" s="54">
        <v>3127.4966712438545</v>
      </c>
      <c r="V26" s="54">
        <v>80515.405399186449</v>
      </c>
      <c r="W26" s="54">
        <v>1243.34309048458</v>
      </c>
      <c r="X26" s="54">
        <v>27268.179308999635</v>
      </c>
      <c r="Y26" s="54">
        <v>10099.182841892622</v>
      </c>
      <c r="Z26" s="54">
        <v>87423.342658604743</v>
      </c>
      <c r="AA26" s="54">
        <v>51045.091297805098</v>
      </c>
      <c r="AB26" s="54">
        <v>12914.696923154877</v>
      </c>
      <c r="AC26" s="54">
        <v>2969.7772845409554</v>
      </c>
      <c r="AD26" s="54">
        <v>136204.24688312772</v>
      </c>
      <c r="AE26" s="54">
        <v>580.87589943832199</v>
      </c>
      <c r="AF26" s="54">
        <v>26438.930902593253</v>
      </c>
      <c r="AG26" s="54">
        <v>6029.3704273871554</v>
      </c>
      <c r="AH26" s="54">
        <v>4827.6597804890971</v>
      </c>
      <c r="AI26" s="54">
        <v>48732.828241741016</v>
      </c>
      <c r="AJ26" s="54">
        <v>3447.5896705594023</v>
      </c>
      <c r="AK26" s="54">
        <v>4462.4038970449164</v>
      </c>
      <c r="AL26" s="54">
        <v>485.95899115099462</v>
      </c>
      <c r="AM26" s="54">
        <v>4243.9860610690066</v>
      </c>
      <c r="AN26" s="54">
        <v>57.56904237000785</v>
      </c>
      <c r="AO26" s="54">
        <v>1582.2479909408839</v>
      </c>
      <c r="AP26" s="54">
        <v>2484.3381141256891</v>
      </c>
      <c r="AQ26" s="54">
        <v>992.23941180852307</v>
      </c>
      <c r="AR26" s="54">
        <v>16.767977747838145</v>
      </c>
      <c r="AS26" s="54">
        <v>16.3886646259757</v>
      </c>
      <c r="AT26" s="54">
        <v>800.11882523588656</v>
      </c>
      <c r="AU26" s="54">
        <v>3406.2254197967486</v>
      </c>
      <c r="AV26" s="54">
        <v>13492.837390297382</v>
      </c>
      <c r="AW26" s="54">
        <v>7.8206520993279609</v>
      </c>
      <c r="AX26" s="54">
        <v>221.95620318824217</v>
      </c>
      <c r="AY26" s="54">
        <v>4484.5551588230737</v>
      </c>
      <c r="AZ26" s="54">
        <v>2932.3828868110954</v>
      </c>
      <c r="BA26" s="54">
        <v>20.845293910900956</v>
      </c>
      <c r="BB26" s="54">
        <v>5251.2230323425256</v>
      </c>
      <c r="BC26" s="54">
        <v>77.39566590803193</v>
      </c>
      <c r="BD26" s="54">
        <v>225.46454931679074</v>
      </c>
      <c r="BE26" s="54">
        <v>793.32306020828787</v>
      </c>
      <c r="BF26" s="54">
        <v>2648.5852122763463</v>
      </c>
      <c r="BG26" s="54">
        <v>1018.2847401559511</v>
      </c>
      <c r="BH26" s="54">
        <v>1373.0838297655464</v>
      </c>
      <c r="BI26" s="54">
        <v>1021.8657945649825</v>
      </c>
      <c r="BJ26" s="54">
        <v>507.07800633292618</v>
      </c>
      <c r="BK26" s="54">
        <v>1043.3331163557068</v>
      </c>
      <c r="BL26" s="54">
        <v>330.34349597000926</v>
      </c>
      <c r="BM26" s="54">
        <v>3800.1899824499819</v>
      </c>
      <c r="BN26" s="54">
        <v>623.31398921652135</v>
      </c>
      <c r="BO26" s="54">
        <v>0</v>
      </c>
      <c r="BP26" s="54">
        <v>0</v>
      </c>
      <c r="BQ26" s="55">
        <f t="shared" si="0"/>
        <v>856125.40980636375</v>
      </c>
      <c r="BR26" s="54">
        <v>1232.4458175615728</v>
      </c>
      <c r="BS26" s="54">
        <v>0</v>
      </c>
      <c r="BT26" s="54">
        <v>0</v>
      </c>
      <c r="BU26" s="140">
        <f t="shared" si="1"/>
        <v>1232.4458175615728</v>
      </c>
      <c r="BV26" s="54">
        <v>2676890.42690349</v>
      </c>
      <c r="BW26" s="54">
        <v>0</v>
      </c>
      <c r="BX26" s="54">
        <v>-26250.509556424586</v>
      </c>
      <c r="BY26" s="141">
        <f t="shared" si="2"/>
        <v>-26250.509556424586</v>
      </c>
      <c r="BZ26" s="141">
        <f t="shared" si="3"/>
        <v>2650639.9173470652</v>
      </c>
      <c r="CA26" s="54">
        <v>1092659.9262613445</v>
      </c>
      <c r="CB26" s="54"/>
      <c r="CC26" s="54"/>
      <c r="CD26" s="58">
        <v>411572.34820632893</v>
      </c>
      <c r="CE26" s="55">
        <f t="shared" si="4"/>
        <v>1504232.2744676734</v>
      </c>
      <c r="CF26" s="142">
        <f t="shared" si="5"/>
        <v>4156104.6376322997</v>
      </c>
      <c r="CG26" s="143">
        <f t="shared" si="6"/>
        <v>5012230.0474386634</v>
      </c>
      <c r="CH26" s="143">
        <f>ponuda2013!BQ26</f>
        <v>5012230.0474386718</v>
      </c>
      <c r="CI26" s="62">
        <f t="shared" si="7"/>
        <v>8.3819031715393066E-9</v>
      </c>
      <c r="CL26" s="62"/>
    </row>
    <row r="27" spans="1:90" customFormat="1" ht="15" x14ac:dyDescent="0.25">
      <c r="A27" s="139">
        <v>20</v>
      </c>
      <c r="B27" s="64" t="s">
        <v>249</v>
      </c>
      <c r="C27" s="65" t="s">
        <v>313</v>
      </c>
      <c r="D27" s="54">
        <v>144.97771590915636</v>
      </c>
      <c r="E27" s="54">
        <v>2609.5552187867361</v>
      </c>
      <c r="F27" s="54">
        <v>2856.5546548566494</v>
      </c>
      <c r="G27" s="54">
        <v>6009.1082901391219</v>
      </c>
      <c r="H27" s="54">
        <v>8631.0917442555474</v>
      </c>
      <c r="I27" s="54">
        <v>2869.8542749827411</v>
      </c>
      <c r="J27" s="54">
        <v>10467.020092520941</v>
      </c>
      <c r="K27" s="54">
        <v>351.88871242086981</v>
      </c>
      <c r="L27" s="54">
        <v>408.84355920570289</v>
      </c>
      <c r="M27" s="54">
        <v>2402.910630371965</v>
      </c>
      <c r="N27" s="54">
        <v>846.47686129404292</v>
      </c>
      <c r="O27" s="54">
        <v>439.63405037483187</v>
      </c>
      <c r="P27" s="54">
        <v>4022.8819296958936</v>
      </c>
      <c r="Q27" s="54">
        <v>4616.2382264853168</v>
      </c>
      <c r="R27" s="54">
        <v>1255.3454187504251</v>
      </c>
      <c r="S27" s="54">
        <v>11977.208262881302</v>
      </c>
      <c r="T27" s="54">
        <v>1535.043054485838</v>
      </c>
      <c r="U27" s="54">
        <v>13775.904937348556</v>
      </c>
      <c r="V27" s="54">
        <v>13494.976585725402</v>
      </c>
      <c r="W27" s="54">
        <v>20483.880485951871</v>
      </c>
      <c r="X27" s="54">
        <v>3361.1309652841519</v>
      </c>
      <c r="Y27" s="54">
        <v>1734.5737143871158</v>
      </c>
      <c r="Z27" s="54">
        <v>14974.870524898266</v>
      </c>
      <c r="AA27" s="54">
        <v>2503.0895914035145</v>
      </c>
      <c r="AB27" s="54">
        <v>965.15393058666166</v>
      </c>
      <c r="AC27" s="54">
        <v>13741.697362327046</v>
      </c>
      <c r="AD27" s="54">
        <v>7050.2060041568475</v>
      </c>
      <c r="AE27" s="54">
        <v>47319.579262176354</v>
      </c>
      <c r="AF27" s="54">
        <v>9221.2839191797793</v>
      </c>
      <c r="AG27" s="54">
        <v>3526.1333870570106</v>
      </c>
      <c r="AH27" s="54">
        <v>21848.397980863621</v>
      </c>
      <c r="AI27" s="54">
        <v>11418.006246839101</v>
      </c>
      <c r="AJ27" s="54">
        <v>118.5690537545661</v>
      </c>
      <c r="AK27" s="54">
        <v>3080.370188390787</v>
      </c>
      <c r="AL27" s="54">
        <v>184.83225415760887</v>
      </c>
      <c r="AM27" s="54">
        <v>134.79363176801758</v>
      </c>
      <c r="AN27" s="54">
        <v>285.06436489051748</v>
      </c>
      <c r="AO27" s="54">
        <v>321.49699053767426</v>
      </c>
      <c r="AP27" s="54">
        <v>945.1993023928494</v>
      </c>
      <c r="AQ27" s="54">
        <v>1054.0508486682661</v>
      </c>
      <c r="AR27" s="54">
        <v>4547.4490227243859</v>
      </c>
      <c r="AS27" s="54">
        <v>1582.9538272559701</v>
      </c>
      <c r="AT27" s="54">
        <v>1559.3480344335946</v>
      </c>
      <c r="AU27" s="54">
        <v>289.8752865094375</v>
      </c>
      <c r="AV27" s="54">
        <v>115.62180591334473</v>
      </c>
      <c r="AW27" s="54">
        <v>1832.0813703149861</v>
      </c>
      <c r="AX27" s="54">
        <v>8.1160909049222596</v>
      </c>
      <c r="AY27" s="54">
        <v>90.045216702892162</v>
      </c>
      <c r="AZ27" s="54">
        <v>8085.7656296547993</v>
      </c>
      <c r="BA27" s="54">
        <v>194.8960250880466</v>
      </c>
      <c r="BB27" s="54">
        <v>4593.8501263811886</v>
      </c>
      <c r="BC27" s="54">
        <v>302.71221568703675</v>
      </c>
      <c r="BD27" s="54">
        <v>235.12040509137364</v>
      </c>
      <c r="BE27" s="54">
        <v>901.36724333925758</v>
      </c>
      <c r="BF27" s="54">
        <v>2241.3575132554543</v>
      </c>
      <c r="BG27" s="54">
        <v>74.045116327455446</v>
      </c>
      <c r="BH27" s="54">
        <v>81.649070084895698</v>
      </c>
      <c r="BI27" s="54">
        <v>212.30280326305862</v>
      </c>
      <c r="BJ27" s="54">
        <v>62.269565197292081</v>
      </c>
      <c r="BK27" s="54">
        <v>1029.0939908355811</v>
      </c>
      <c r="BL27" s="54">
        <v>42.374433694728964</v>
      </c>
      <c r="BM27" s="54">
        <v>2.1386204607398873E-2</v>
      </c>
      <c r="BN27" s="54">
        <v>299.87593665201211</v>
      </c>
      <c r="BO27" s="54">
        <v>0</v>
      </c>
      <c r="BP27" s="54">
        <v>0</v>
      </c>
      <c r="BQ27" s="55">
        <f t="shared" si="0"/>
        <v>281370.08634567907</v>
      </c>
      <c r="BR27" s="54">
        <v>86057.444493372925</v>
      </c>
      <c r="BS27" s="54">
        <v>0</v>
      </c>
      <c r="BT27" s="54">
        <v>0</v>
      </c>
      <c r="BU27" s="140">
        <f t="shared" si="1"/>
        <v>86057.444493372925</v>
      </c>
      <c r="BV27" s="54">
        <v>38891.748861001339</v>
      </c>
      <c r="BW27" s="54">
        <v>0</v>
      </c>
      <c r="BX27" s="54">
        <v>-4475.3833861199701</v>
      </c>
      <c r="BY27" s="141">
        <f t="shared" si="2"/>
        <v>-4475.3833861199701</v>
      </c>
      <c r="BZ27" s="141">
        <f t="shared" si="3"/>
        <v>34416.365474881371</v>
      </c>
      <c r="CA27" s="54">
        <v>113896.89866886515</v>
      </c>
      <c r="CB27" s="54"/>
      <c r="CC27" s="54"/>
      <c r="CD27" s="58">
        <v>2942.5348258681715</v>
      </c>
      <c r="CE27" s="55">
        <f t="shared" si="4"/>
        <v>116839.43349473333</v>
      </c>
      <c r="CF27" s="142">
        <f t="shared" si="5"/>
        <v>237313.24346298762</v>
      </c>
      <c r="CG27" s="143">
        <f t="shared" si="6"/>
        <v>518683.32980866672</v>
      </c>
      <c r="CH27" s="143">
        <f>ponuda2013!BQ27</f>
        <v>518683.32980866637</v>
      </c>
      <c r="CI27" s="62">
        <f t="shared" si="7"/>
        <v>0</v>
      </c>
      <c r="CL27" s="62"/>
    </row>
    <row r="28" spans="1:90" customFormat="1" ht="15" x14ac:dyDescent="0.25">
      <c r="A28" s="139">
        <v>21</v>
      </c>
      <c r="B28" s="64" t="s">
        <v>250</v>
      </c>
      <c r="C28" s="65" t="s">
        <v>314</v>
      </c>
      <c r="D28" s="54">
        <v>346.57668547856895</v>
      </c>
      <c r="E28" s="54">
        <v>7.9801420303594911E-2</v>
      </c>
      <c r="F28" s="54">
        <v>583.50436838092196</v>
      </c>
      <c r="G28" s="54">
        <v>6766.8814879834626</v>
      </c>
      <c r="H28" s="54">
        <v>2012.6051528237531</v>
      </c>
      <c r="I28" s="54">
        <v>749.0292066327595</v>
      </c>
      <c r="J28" s="54">
        <v>124.64594386282991</v>
      </c>
      <c r="K28" s="54">
        <v>593.35791007938826</v>
      </c>
      <c r="L28" s="54">
        <v>123.00000732246538</v>
      </c>
      <c r="M28" s="54">
        <v>28.206826150547069</v>
      </c>
      <c r="N28" s="54">
        <v>133.94195646664502</v>
      </c>
      <c r="O28" s="54">
        <v>409.83447469471105</v>
      </c>
      <c r="P28" s="54">
        <v>1191.4465508832077</v>
      </c>
      <c r="Q28" s="54">
        <v>1530.3547905743862</v>
      </c>
      <c r="R28" s="54">
        <v>475.93029136850663</v>
      </c>
      <c r="S28" s="54">
        <v>2434.7604575009818</v>
      </c>
      <c r="T28" s="54">
        <v>1098.0959169861435</v>
      </c>
      <c r="U28" s="54">
        <v>1157.5588221788175</v>
      </c>
      <c r="V28" s="54">
        <v>2592.0464253484347</v>
      </c>
      <c r="W28" s="54">
        <v>328.17113100658958</v>
      </c>
      <c r="X28" s="54">
        <v>245633.63889215502</v>
      </c>
      <c r="Y28" s="54">
        <v>228.16220036999499</v>
      </c>
      <c r="Z28" s="54">
        <v>88608.770597398398</v>
      </c>
      <c r="AA28" s="54">
        <v>0.76007503666528464</v>
      </c>
      <c r="AB28" s="54">
        <v>129.96827791671578</v>
      </c>
      <c r="AC28" s="54">
        <v>1054.4179339161306</v>
      </c>
      <c r="AD28" s="54">
        <v>976.30439496554163</v>
      </c>
      <c r="AE28" s="54">
        <v>5884.0925197914685</v>
      </c>
      <c r="AF28" s="54">
        <v>28219.312457923286</v>
      </c>
      <c r="AG28" s="54">
        <v>2075.3706909051775</v>
      </c>
      <c r="AH28" s="54">
        <v>13839.642389380911</v>
      </c>
      <c r="AI28" s="54">
        <v>52621.191167228273</v>
      </c>
      <c r="AJ28" s="54">
        <v>60308.199214303488</v>
      </c>
      <c r="AK28" s="54">
        <v>5548.0031051892984</v>
      </c>
      <c r="AL28" s="54">
        <v>9.6835166970886259</v>
      </c>
      <c r="AM28" s="54">
        <v>416.6190090853479</v>
      </c>
      <c r="AN28" s="54">
        <v>20.07371167141568</v>
      </c>
      <c r="AO28" s="54">
        <v>9.5896159092013313</v>
      </c>
      <c r="AP28" s="54">
        <v>635.12776318739463</v>
      </c>
      <c r="AQ28" s="54">
        <v>1078.8532069262747</v>
      </c>
      <c r="AR28" s="54">
        <v>188.47088742443128</v>
      </c>
      <c r="AS28" s="54">
        <v>0</v>
      </c>
      <c r="AT28" s="54">
        <v>0</v>
      </c>
      <c r="AU28" s="54">
        <v>30.966956915071787</v>
      </c>
      <c r="AV28" s="54">
        <v>0</v>
      </c>
      <c r="AW28" s="54">
        <v>1137.3036949809289</v>
      </c>
      <c r="AX28" s="54">
        <v>822.73113570236274</v>
      </c>
      <c r="AY28" s="54">
        <v>238.31587328306404</v>
      </c>
      <c r="AZ28" s="54">
        <v>20.085719107688341</v>
      </c>
      <c r="BA28" s="54">
        <v>22.722481300373449</v>
      </c>
      <c r="BB28" s="54">
        <v>526.58398733108913</v>
      </c>
      <c r="BC28" s="54">
        <v>24.052493456004914</v>
      </c>
      <c r="BD28" s="54">
        <v>167.77549379901097</v>
      </c>
      <c r="BE28" s="54">
        <v>37.774106291081722</v>
      </c>
      <c r="BF28" s="54">
        <v>353044.73694528302</v>
      </c>
      <c r="BG28" s="54">
        <v>44.508843477497273</v>
      </c>
      <c r="BH28" s="54">
        <v>686.50686512035668</v>
      </c>
      <c r="BI28" s="54">
        <v>181.01343791503834</v>
      </c>
      <c r="BJ28" s="54">
        <v>1344.1276698407578</v>
      </c>
      <c r="BK28" s="54">
        <v>6206.2966373768959</v>
      </c>
      <c r="BL28" s="54">
        <v>482.05863750383145</v>
      </c>
      <c r="BM28" s="54">
        <v>69.902299000415979</v>
      </c>
      <c r="BN28" s="54">
        <v>1652.8828765283558</v>
      </c>
      <c r="BO28" s="54">
        <v>0</v>
      </c>
      <c r="BP28" s="54">
        <v>0</v>
      </c>
      <c r="BQ28" s="55">
        <f t="shared" si="0"/>
        <v>896906.6259887378</v>
      </c>
      <c r="BR28" s="54">
        <v>103248.10437274963</v>
      </c>
      <c r="BS28" s="54">
        <v>0</v>
      </c>
      <c r="BT28" s="54">
        <v>0</v>
      </c>
      <c r="BU28" s="140">
        <f t="shared" si="1"/>
        <v>103248.10437274963</v>
      </c>
      <c r="BV28" s="54">
        <v>1642367.3782165591</v>
      </c>
      <c r="BW28" s="54">
        <v>0</v>
      </c>
      <c r="BX28" s="54">
        <v>-81941.582052311263</v>
      </c>
      <c r="BY28" s="141">
        <f t="shared" si="2"/>
        <v>-81941.582052311263</v>
      </c>
      <c r="BZ28" s="141">
        <f t="shared" si="3"/>
        <v>1560425.7961642479</v>
      </c>
      <c r="CA28" s="54">
        <v>1014785.2809151862</v>
      </c>
      <c r="CB28" s="54"/>
      <c r="CC28" s="54"/>
      <c r="CD28" s="58">
        <v>127214.28701227211</v>
      </c>
      <c r="CE28" s="55">
        <f t="shared" si="4"/>
        <v>1141999.5679274583</v>
      </c>
      <c r="CF28" s="142">
        <f t="shared" si="5"/>
        <v>2805673.468464456</v>
      </c>
      <c r="CG28" s="143">
        <f t="shared" si="6"/>
        <v>3702580.0944531937</v>
      </c>
      <c r="CH28" s="143">
        <f>ponuda2013!BQ28</f>
        <v>3702580.0944531932</v>
      </c>
      <c r="CI28" s="62">
        <f t="shared" si="7"/>
        <v>0</v>
      </c>
      <c r="CL28" s="62"/>
    </row>
    <row r="29" spans="1:90" customFormat="1" ht="15" x14ac:dyDescent="0.25">
      <c r="A29" s="139">
        <v>22</v>
      </c>
      <c r="B29" s="64" t="s">
        <v>251</v>
      </c>
      <c r="C29" s="65" t="s">
        <v>353</v>
      </c>
      <c r="D29" s="54">
        <v>1761.9715400658833</v>
      </c>
      <c r="E29" s="54">
        <v>1564.3191918998953</v>
      </c>
      <c r="F29" s="54">
        <v>331.47112699261106</v>
      </c>
      <c r="G29" s="54">
        <v>1700.6230972459118</v>
      </c>
      <c r="H29" s="54">
        <v>16378.774944901597</v>
      </c>
      <c r="I29" s="54">
        <v>11619.666519425857</v>
      </c>
      <c r="J29" s="54">
        <v>7389.4310393381948</v>
      </c>
      <c r="K29" s="54">
        <v>1319.1690341594117</v>
      </c>
      <c r="L29" s="54">
        <v>8228.6324665730244</v>
      </c>
      <c r="M29" s="54">
        <v>2371.9050781390156</v>
      </c>
      <c r="N29" s="54">
        <v>2005.6265730019893</v>
      </c>
      <c r="O29" s="54">
        <v>10856.727355586791</v>
      </c>
      <c r="P29" s="54">
        <v>4373.6137467443959</v>
      </c>
      <c r="Q29" s="54">
        <v>6468.4948790875296</v>
      </c>
      <c r="R29" s="54">
        <v>1805.4375340130694</v>
      </c>
      <c r="S29" s="54">
        <v>11769.890902267363</v>
      </c>
      <c r="T29" s="54">
        <v>2960.3357265156833</v>
      </c>
      <c r="U29" s="54">
        <v>9969.2487235965418</v>
      </c>
      <c r="V29" s="54">
        <v>6715.8644861565526</v>
      </c>
      <c r="W29" s="54">
        <v>1016.4870101908216</v>
      </c>
      <c r="X29" s="54">
        <v>789.68505485657681</v>
      </c>
      <c r="Y29" s="54">
        <v>97277.198057744317</v>
      </c>
      <c r="Z29" s="54">
        <v>7853.1225147651194</v>
      </c>
      <c r="AA29" s="54">
        <v>8479.7560353167391</v>
      </c>
      <c r="AB29" s="54">
        <v>1695.2659506277</v>
      </c>
      <c r="AC29" s="54">
        <v>8792.2462377104694</v>
      </c>
      <c r="AD29" s="54">
        <v>18334.583346365936</v>
      </c>
      <c r="AE29" s="54">
        <v>10560.969860162179</v>
      </c>
      <c r="AF29" s="54">
        <v>133668.98518922529</v>
      </c>
      <c r="AG29" s="54">
        <v>143428.55646317586</v>
      </c>
      <c r="AH29" s="54">
        <v>6030.5157024997452</v>
      </c>
      <c r="AI29" s="54">
        <v>19853.938290266258</v>
      </c>
      <c r="AJ29" s="54">
        <v>1195.3074537920097</v>
      </c>
      <c r="AK29" s="54">
        <v>8608.5145783900043</v>
      </c>
      <c r="AL29" s="54">
        <v>1606.4366319582086</v>
      </c>
      <c r="AM29" s="54">
        <v>20154.896706383581</v>
      </c>
      <c r="AN29" s="54">
        <v>664.75754103271595</v>
      </c>
      <c r="AO29" s="54">
        <v>2485.054857773247</v>
      </c>
      <c r="AP29" s="54">
        <v>18059.071535942541</v>
      </c>
      <c r="AQ29" s="54">
        <v>16725.844035812544</v>
      </c>
      <c r="AR29" s="54">
        <v>29556.370874958582</v>
      </c>
      <c r="AS29" s="54">
        <v>10441.16514755258</v>
      </c>
      <c r="AT29" s="54">
        <v>2339.1568518434979</v>
      </c>
      <c r="AU29" s="54">
        <v>5034.4539113364808</v>
      </c>
      <c r="AV29" s="54">
        <v>12007.067136466487</v>
      </c>
      <c r="AW29" s="54">
        <v>25658.231206962606</v>
      </c>
      <c r="AX29" s="54">
        <v>9473.4911777124125</v>
      </c>
      <c r="AY29" s="54">
        <v>3679.1449451071421</v>
      </c>
      <c r="AZ29" s="54">
        <v>34154.484561634454</v>
      </c>
      <c r="BA29" s="54">
        <v>5186.9388555148262</v>
      </c>
      <c r="BB29" s="54">
        <v>5087.9985247611785</v>
      </c>
      <c r="BC29" s="54">
        <v>1094.3750401253401</v>
      </c>
      <c r="BD29" s="54">
        <v>2867.2057274286253</v>
      </c>
      <c r="BE29" s="54">
        <v>12965.674828788273</v>
      </c>
      <c r="BF29" s="54">
        <v>136313.42636234939</v>
      </c>
      <c r="BG29" s="54">
        <v>93504.960246048009</v>
      </c>
      <c r="BH29" s="54">
        <v>564026.08721209643</v>
      </c>
      <c r="BI29" s="54">
        <v>7969.463564925265</v>
      </c>
      <c r="BJ29" s="54">
        <v>18063.815723160638</v>
      </c>
      <c r="BK29" s="54">
        <v>20658.166619791562</v>
      </c>
      <c r="BL29" s="54">
        <v>11508.309333712408</v>
      </c>
      <c r="BM29" s="54">
        <v>2336.308071428442</v>
      </c>
      <c r="BN29" s="54">
        <v>6742.2875995675204</v>
      </c>
      <c r="BO29" s="54">
        <v>0</v>
      </c>
      <c r="BP29" s="54">
        <v>0</v>
      </c>
      <c r="BQ29" s="55">
        <f t="shared" si="0"/>
        <v>1657540.9805429757</v>
      </c>
      <c r="BR29" s="54">
        <v>220750.10200018249</v>
      </c>
      <c r="BS29" s="54">
        <v>0</v>
      </c>
      <c r="BT29" s="54">
        <v>0</v>
      </c>
      <c r="BU29" s="140">
        <f t="shared" si="1"/>
        <v>220750.10200018249</v>
      </c>
      <c r="BV29" s="54">
        <v>403241.99519017886</v>
      </c>
      <c r="BW29" s="54">
        <v>0</v>
      </c>
      <c r="BX29" s="54">
        <v>-54828.295249277944</v>
      </c>
      <c r="BY29" s="141">
        <f t="shared" si="2"/>
        <v>-54828.295249277944</v>
      </c>
      <c r="BZ29" s="141">
        <f t="shared" si="3"/>
        <v>348413.6999409009</v>
      </c>
      <c r="CA29" s="54">
        <v>1427616.9343063105</v>
      </c>
      <c r="CB29" s="54"/>
      <c r="CC29" s="54"/>
      <c r="CD29" s="58">
        <v>74555.900030758377</v>
      </c>
      <c r="CE29" s="55">
        <f t="shared" si="4"/>
        <v>1502172.834337069</v>
      </c>
      <c r="CF29" s="142">
        <f t="shared" si="5"/>
        <v>2071336.6362781525</v>
      </c>
      <c r="CG29" s="143">
        <f t="shared" si="6"/>
        <v>3728877.6168211279</v>
      </c>
      <c r="CH29" s="143">
        <f>ponuda2013!BQ29</f>
        <v>3728877.6168211233</v>
      </c>
      <c r="CI29" s="62">
        <f t="shared" si="7"/>
        <v>-4.6566128730773926E-9</v>
      </c>
      <c r="CL29" s="62"/>
    </row>
    <row r="30" spans="1:90" customFormat="1" ht="15" x14ac:dyDescent="0.25">
      <c r="A30" s="139">
        <v>23</v>
      </c>
      <c r="B30" s="64" t="s">
        <v>252</v>
      </c>
      <c r="C30" s="65" t="s">
        <v>315</v>
      </c>
      <c r="D30" s="54">
        <v>207597.01995563973</v>
      </c>
      <c r="E30" s="54">
        <v>1086.141591424391</v>
      </c>
      <c r="F30" s="54">
        <v>5634.6557779651466</v>
      </c>
      <c r="G30" s="54">
        <v>15282.113076243482</v>
      </c>
      <c r="H30" s="54">
        <v>56673.709245598773</v>
      </c>
      <c r="I30" s="54">
        <v>19.430298886273988</v>
      </c>
      <c r="J30" s="54">
        <v>4227.313637638058</v>
      </c>
      <c r="K30" s="54">
        <v>4414.0513912311726</v>
      </c>
      <c r="L30" s="54">
        <v>4235.7773018303296</v>
      </c>
      <c r="M30" s="54">
        <v>30635.624679931305</v>
      </c>
      <c r="N30" s="54">
        <v>5516.0741742471646</v>
      </c>
      <c r="O30" s="54">
        <v>4886.9926406459399</v>
      </c>
      <c r="P30" s="54">
        <v>3024.3209430434463</v>
      </c>
      <c r="Q30" s="54">
        <v>8680.3089446552603</v>
      </c>
      <c r="R30" s="54">
        <v>3162.5204455078324</v>
      </c>
      <c r="S30" s="54">
        <v>26565.075181502976</v>
      </c>
      <c r="T30" s="54">
        <v>5496.0262858234601</v>
      </c>
      <c r="U30" s="54">
        <v>4910.8684887893296</v>
      </c>
      <c r="V30" s="54">
        <v>21882.392531782498</v>
      </c>
      <c r="W30" s="54">
        <v>1685.3282614454336</v>
      </c>
      <c r="X30" s="54">
        <v>4604.0600314107796</v>
      </c>
      <c r="Y30" s="54">
        <v>3029.3168351203667</v>
      </c>
      <c r="Z30" s="54">
        <v>48656.534960930294</v>
      </c>
      <c r="AA30" s="54">
        <v>75914.880140980764</v>
      </c>
      <c r="AB30" s="54">
        <v>2425.896831006201</v>
      </c>
      <c r="AC30" s="54">
        <v>25283.896884507893</v>
      </c>
      <c r="AD30" s="54">
        <v>95615.07394821709</v>
      </c>
      <c r="AE30" s="54">
        <v>131.73473603617691</v>
      </c>
      <c r="AF30" s="54">
        <v>54439.746188802594</v>
      </c>
      <c r="AG30" s="54">
        <v>210638.77632976568</v>
      </c>
      <c r="AH30" s="54">
        <v>131219.45503562837</v>
      </c>
      <c r="AI30" s="54">
        <v>9020.1305600029627</v>
      </c>
      <c r="AJ30" s="54">
        <v>61074.722394095101</v>
      </c>
      <c r="AK30" s="54">
        <v>131376.6220433022</v>
      </c>
      <c r="AL30" s="54">
        <v>2789.568255176504</v>
      </c>
      <c r="AM30" s="54">
        <v>70418.531656662279</v>
      </c>
      <c r="AN30" s="54">
        <v>4549.9038434526401</v>
      </c>
      <c r="AO30" s="54">
        <v>35303.533977317798</v>
      </c>
      <c r="AP30" s="54">
        <v>193624.81873700416</v>
      </c>
      <c r="AQ30" s="54">
        <v>3792.5632914733255</v>
      </c>
      <c r="AR30" s="54">
        <v>25730.70487509307</v>
      </c>
      <c r="AS30" s="54">
        <v>576.23117884117971</v>
      </c>
      <c r="AT30" s="54">
        <v>225.62541673731366</v>
      </c>
      <c r="AU30" s="54">
        <v>11386.580544146987</v>
      </c>
      <c r="AV30" s="54">
        <v>3351.2386999468868</v>
      </c>
      <c r="AW30" s="54">
        <v>15888.90363022629</v>
      </c>
      <c r="AX30" s="54">
        <v>1865.4240547192096</v>
      </c>
      <c r="AY30" s="54">
        <v>31271.215690862729</v>
      </c>
      <c r="AZ30" s="54">
        <v>666.24656008486147</v>
      </c>
      <c r="BA30" s="54">
        <v>1298.1028673339495</v>
      </c>
      <c r="BB30" s="54">
        <v>6251.5270200015284</v>
      </c>
      <c r="BC30" s="54">
        <v>95.283999378487508</v>
      </c>
      <c r="BD30" s="54">
        <v>675.53715874306408</v>
      </c>
      <c r="BE30" s="54">
        <v>4974.872064692182</v>
      </c>
      <c r="BF30" s="54">
        <v>90666.283940388123</v>
      </c>
      <c r="BG30" s="54">
        <v>6519.9512310830833</v>
      </c>
      <c r="BH30" s="54">
        <v>138808.33256932665</v>
      </c>
      <c r="BI30" s="54">
        <v>4373.8765817842996</v>
      </c>
      <c r="BJ30" s="54">
        <v>10252.704536123842</v>
      </c>
      <c r="BK30" s="54">
        <v>5603.524235381793</v>
      </c>
      <c r="BL30" s="54">
        <v>10986.182786458476</v>
      </c>
      <c r="BM30" s="54">
        <v>1513.2384961176199</v>
      </c>
      <c r="BN30" s="54">
        <v>19098.313233231089</v>
      </c>
      <c r="BO30" s="54">
        <v>0</v>
      </c>
      <c r="BP30" s="54">
        <v>0</v>
      </c>
      <c r="BQ30" s="55">
        <f t="shared" si="0"/>
        <v>1971605.4129054279</v>
      </c>
      <c r="BR30" s="54">
        <v>31506.956016096679</v>
      </c>
      <c r="BS30" s="54">
        <v>0</v>
      </c>
      <c r="BT30" s="54">
        <v>0</v>
      </c>
      <c r="BU30" s="140">
        <f t="shared" si="1"/>
        <v>31506.956016096679</v>
      </c>
      <c r="BV30" s="54">
        <v>2321332.7462479295</v>
      </c>
      <c r="BW30" s="54">
        <v>0</v>
      </c>
      <c r="BX30" s="54">
        <v>0</v>
      </c>
      <c r="BY30" s="141">
        <f t="shared" si="2"/>
        <v>0</v>
      </c>
      <c r="BZ30" s="141">
        <f t="shared" si="3"/>
        <v>2321332.7462479295</v>
      </c>
      <c r="CA30" s="54">
        <v>0</v>
      </c>
      <c r="CB30" s="54"/>
      <c r="CC30" s="54"/>
      <c r="CD30" s="58">
        <v>696214.10148998257</v>
      </c>
      <c r="CE30" s="55">
        <f t="shared" si="4"/>
        <v>696214.10148998257</v>
      </c>
      <c r="CF30" s="142">
        <f t="shared" si="5"/>
        <v>3049053.8037540088</v>
      </c>
      <c r="CG30" s="143">
        <f t="shared" si="6"/>
        <v>5020659.2166594369</v>
      </c>
      <c r="CH30" s="143">
        <f>ponuda2013!BQ30</f>
        <v>5020659.216659436</v>
      </c>
      <c r="CI30" s="62">
        <f t="shared" si="7"/>
        <v>0</v>
      </c>
      <c r="CL30" s="62"/>
    </row>
    <row r="31" spans="1:90" customFormat="1" ht="15" x14ac:dyDescent="0.25">
      <c r="A31" s="139">
        <v>24</v>
      </c>
      <c r="B31" s="64" t="s">
        <v>253</v>
      </c>
      <c r="C31" s="65" t="s">
        <v>316</v>
      </c>
      <c r="D31" s="54">
        <v>200173.32476837322</v>
      </c>
      <c r="E31" s="54">
        <v>24937.082531938337</v>
      </c>
      <c r="F31" s="54">
        <v>15196.55388312833</v>
      </c>
      <c r="G31" s="54">
        <v>116864.65098799243</v>
      </c>
      <c r="H31" s="54">
        <v>915210.03936377005</v>
      </c>
      <c r="I31" s="54">
        <v>260185.57351755927</v>
      </c>
      <c r="J31" s="54">
        <v>167510.8826619926</v>
      </c>
      <c r="K31" s="54">
        <v>158757.45916747075</v>
      </c>
      <c r="L31" s="54">
        <v>75919.538685824562</v>
      </c>
      <c r="M31" s="54">
        <v>147864.64295652558</v>
      </c>
      <c r="N31" s="54">
        <v>475611.33362610592</v>
      </c>
      <c r="O31" s="54">
        <v>133584.96037073238</v>
      </c>
      <c r="P31" s="54">
        <v>156401.16680897327</v>
      </c>
      <c r="Q31" s="54">
        <v>524360.26179461367</v>
      </c>
      <c r="R31" s="54">
        <v>251911.58221643831</v>
      </c>
      <c r="S31" s="54">
        <v>401961.38040631381</v>
      </c>
      <c r="T31" s="54">
        <v>119418.19287751211</v>
      </c>
      <c r="U31" s="54">
        <v>192199.75874066743</v>
      </c>
      <c r="V31" s="54">
        <v>284443.06997327984</v>
      </c>
      <c r="W31" s="54">
        <v>56769.480194966316</v>
      </c>
      <c r="X31" s="54">
        <v>102311.00560622863</v>
      </c>
      <c r="Y31" s="54">
        <v>99494.953210822248</v>
      </c>
      <c r="Z31" s="54">
        <v>180172.82189951566</v>
      </c>
      <c r="AA31" s="54">
        <v>7166066.3011933398</v>
      </c>
      <c r="AB31" s="54">
        <v>257218.39286822456</v>
      </c>
      <c r="AC31" s="54">
        <v>107053.51806267594</v>
      </c>
      <c r="AD31" s="54">
        <v>328023.74231849762</v>
      </c>
      <c r="AE31" s="54">
        <v>101113.53809070651</v>
      </c>
      <c r="AF31" s="54">
        <v>639054.52636842348</v>
      </c>
      <c r="AG31" s="54">
        <v>421402.5077072049</v>
      </c>
      <c r="AH31" s="54">
        <v>141282.27134607805</v>
      </c>
      <c r="AI31" s="54">
        <v>168159.38227560674</v>
      </c>
      <c r="AJ31" s="54">
        <v>1102.0336911195213</v>
      </c>
      <c r="AK31" s="54">
        <v>460752.64794171683</v>
      </c>
      <c r="AL31" s="54">
        <v>19905.251248530029</v>
      </c>
      <c r="AM31" s="54">
        <v>762721.66808564833</v>
      </c>
      <c r="AN31" s="54">
        <v>17757.952156399118</v>
      </c>
      <c r="AO31" s="54">
        <v>54645.417229138533</v>
      </c>
      <c r="AP31" s="54">
        <v>335791.41144848731</v>
      </c>
      <c r="AQ31" s="54">
        <v>80895.583072111433</v>
      </c>
      <c r="AR31" s="54">
        <v>139230.10233382232</v>
      </c>
      <c r="AS31" s="54">
        <v>55738.013696987698</v>
      </c>
      <c r="AT31" s="54">
        <v>43294.790768131454</v>
      </c>
      <c r="AU31" s="54">
        <v>93430.717110390586</v>
      </c>
      <c r="AV31" s="54">
        <v>12184.017618146583</v>
      </c>
      <c r="AW31" s="54">
        <v>73085.339993036177</v>
      </c>
      <c r="AX31" s="54">
        <v>79104.422199785025</v>
      </c>
      <c r="AY31" s="54">
        <v>39578.990406397206</v>
      </c>
      <c r="AZ31" s="54">
        <v>23447.881267386587</v>
      </c>
      <c r="BA31" s="54">
        <v>36905.475201501256</v>
      </c>
      <c r="BB31" s="54">
        <v>9239.5226300056202</v>
      </c>
      <c r="BC31" s="54">
        <v>24131.366495580452</v>
      </c>
      <c r="BD31" s="54">
        <v>30795.052139694664</v>
      </c>
      <c r="BE31" s="54">
        <v>32211.109768514536</v>
      </c>
      <c r="BF31" s="54">
        <v>788570.01282052137</v>
      </c>
      <c r="BG31" s="54">
        <v>278547.37923003087</v>
      </c>
      <c r="BH31" s="54">
        <v>200154.24130047931</v>
      </c>
      <c r="BI31" s="54">
        <v>134013.71024983699</v>
      </c>
      <c r="BJ31" s="54">
        <v>111840.21002468902</v>
      </c>
      <c r="BK31" s="54">
        <v>102861.38097389245</v>
      </c>
      <c r="BL31" s="54">
        <v>83642.014689912874</v>
      </c>
      <c r="BM31" s="54">
        <v>3648.3139897890856</v>
      </c>
      <c r="BN31" s="54">
        <v>59049.219384926524</v>
      </c>
      <c r="BO31" s="54">
        <v>4377.4617449130737</v>
      </c>
      <c r="BP31" s="54">
        <v>0</v>
      </c>
      <c r="BQ31" s="55">
        <f t="shared" si="0"/>
        <v>18583286.607393023</v>
      </c>
      <c r="BR31" s="54">
        <v>7378392.7889048979</v>
      </c>
      <c r="BS31" s="54">
        <v>0</v>
      </c>
      <c r="BT31" s="54">
        <v>0</v>
      </c>
      <c r="BU31" s="140">
        <f t="shared" si="1"/>
        <v>7378392.7889048979</v>
      </c>
      <c r="BV31" s="54">
        <v>0</v>
      </c>
      <c r="BW31" s="54">
        <v>0</v>
      </c>
      <c r="BX31" s="54">
        <v>0</v>
      </c>
      <c r="BY31" s="141">
        <f t="shared" si="2"/>
        <v>0</v>
      </c>
      <c r="BZ31" s="141">
        <f t="shared" si="3"/>
        <v>0</v>
      </c>
      <c r="CA31" s="54">
        <v>1114376.1998298813</v>
      </c>
      <c r="CB31" s="54"/>
      <c r="CC31" s="54"/>
      <c r="CD31" s="58">
        <v>17737.559831035211</v>
      </c>
      <c r="CE31" s="55">
        <f t="shared" si="4"/>
        <v>1132113.7596609166</v>
      </c>
      <c r="CF31" s="142">
        <f t="shared" si="5"/>
        <v>8510506.5485658143</v>
      </c>
      <c r="CG31" s="143">
        <f t="shared" si="6"/>
        <v>27093793.155958839</v>
      </c>
      <c r="CH31" s="143">
        <f>ponuda2013!BQ31</f>
        <v>27093793.155958846</v>
      </c>
      <c r="CI31" s="62">
        <f t="shared" si="7"/>
        <v>0</v>
      </c>
      <c r="CL31" s="62"/>
    </row>
    <row r="32" spans="1:90" customFormat="1" ht="15" x14ac:dyDescent="0.25">
      <c r="A32" s="139">
        <v>25</v>
      </c>
      <c r="B32" s="64" t="s">
        <v>254</v>
      </c>
      <c r="C32" s="65" t="s">
        <v>317</v>
      </c>
      <c r="D32" s="54">
        <v>7719.3247830349237</v>
      </c>
      <c r="E32" s="54">
        <v>2279.4347007177712</v>
      </c>
      <c r="F32" s="54">
        <v>314.33142045748269</v>
      </c>
      <c r="G32" s="54">
        <v>1046.3097667217221</v>
      </c>
      <c r="H32" s="54">
        <v>83398.000550927769</v>
      </c>
      <c r="I32" s="54">
        <v>2668.4758934895594</v>
      </c>
      <c r="J32" s="54">
        <v>655.88208357509257</v>
      </c>
      <c r="K32" s="54">
        <v>859.53463793341939</v>
      </c>
      <c r="L32" s="54">
        <v>403.94822939576471</v>
      </c>
      <c r="M32" s="54">
        <v>4144.6283026379569</v>
      </c>
      <c r="N32" s="54">
        <v>405.61391119400537</v>
      </c>
      <c r="O32" s="54">
        <v>3768.2716670671562</v>
      </c>
      <c r="P32" s="54">
        <v>444.83454432741559</v>
      </c>
      <c r="Q32" s="54">
        <v>2644.4687579087695</v>
      </c>
      <c r="R32" s="54">
        <v>759.42745149789152</v>
      </c>
      <c r="S32" s="54">
        <v>1544.7369575673661</v>
      </c>
      <c r="T32" s="54">
        <v>322.06418484053688</v>
      </c>
      <c r="U32" s="54">
        <v>548.48808352805224</v>
      </c>
      <c r="V32" s="54">
        <v>1147.7916848534778</v>
      </c>
      <c r="W32" s="54">
        <v>184.01572661718856</v>
      </c>
      <c r="X32" s="54">
        <v>439.8401185560748</v>
      </c>
      <c r="Y32" s="54">
        <v>594.71505191760957</v>
      </c>
      <c r="Z32" s="54">
        <v>692.15488624166846</v>
      </c>
      <c r="AA32" s="54">
        <v>7091.2913383602627</v>
      </c>
      <c r="AB32" s="54">
        <v>4312.9307588441216</v>
      </c>
      <c r="AC32" s="54">
        <v>26212.235818583085</v>
      </c>
      <c r="AD32" s="54">
        <v>15228.869550908274</v>
      </c>
      <c r="AE32" s="54">
        <v>5230.3584240074324</v>
      </c>
      <c r="AF32" s="54">
        <v>14510.284419810809</v>
      </c>
      <c r="AG32" s="54">
        <v>58973.173088254523</v>
      </c>
      <c r="AH32" s="54">
        <v>11546.95526334852</v>
      </c>
      <c r="AI32" s="54">
        <v>3646.6133301909263</v>
      </c>
      <c r="AJ32" s="54">
        <v>548.51723851201484</v>
      </c>
      <c r="AK32" s="54">
        <v>10620.679299120635</v>
      </c>
      <c r="AL32" s="54">
        <v>944.76558918127159</v>
      </c>
      <c r="AM32" s="54">
        <v>76348.300947386204</v>
      </c>
      <c r="AN32" s="54">
        <v>837.19884663313178</v>
      </c>
      <c r="AO32" s="54">
        <v>1816.7543449390191</v>
      </c>
      <c r="AP32" s="54">
        <v>3451.2118993892354</v>
      </c>
      <c r="AQ32" s="54">
        <v>3845.2613096775876</v>
      </c>
      <c r="AR32" s="54">
        <v>7278.192334871248</v>
      </c>
      <c r="AS32" s="54">
        <v>2799.7842878220872</v>
      </c>
      <c r="AT32" s="54">
        <v>2938.0692123278072</v>
      </c>
      <c r="AU32" s="54">
        <v>13157.092603633173</v>
      </c>
      <c r="AV32" s="54">
        <v>131.54593502431331</v>
      </c>
      <c r="AW32" s="54">
        <v>8447.7496301626998</v>
      </c>
      <c r="AX32" s="54">
        <v>11164.156163355627</v>
      </c>
      <c r="AY32" s="54">
        <v>3145.9958787510363</v>
      </c>
      <c r="AZ32" s="54">
        <v>1566.2387860935455</v>
      </c>
      <c r="BA32" s="54">
        <v>1001.45123393964</v>
      </c>
      <c r="BB32" s="54">
        <v>336.28697482211868</v>
      </c>
      <c r="BC32" s="54">
        <v>710.98270211058434</v>
      </c>
      <c r="BD32" s="54">
        <v>232.12622069418956</v>
      </c>
      <c r="BE32" s="54">
        <v>10423.659381221405</v>
      </c>
      <c r="BF32" s="54">
        <v>166986.64047780083</v>
      </c>
      <c r="BG32" s="54">
        <v>21911.265778786921</v>
      </c>
      <c r="BH32" s="54">
        <v>29834.719055505397</v>
      </c>
      <c r="BI32" s="54">
        <v>16471.259463300648</v>
      </c>
      <c r="BJ32" s="54">
        <v>4834.3928826720403</v>
      </c>
      <c r="BK32" s="54">
        <v>13456.400270937544</v>
      </c>
      <c r="BL32" s="54">
        <v>5411.8284057426199</v>
      </c>
      <c r="BM32" s="54">
        <v>118.7823400308164</v>
      </c>
      <c r="BN32" s="54">
        <v>12761.94600198708</v>
      </c>
      <c r="BO32" s="54">
        <v>0</v>
      </c>
      <c r="BP32" s="54">
        <v>0</v>
      </c>
      <c r="BQ32" s="55">
        <f t="shared" si="0"/>
        <v>697272.26088374911</v>
      </c>
      <c r="BR32" s="54">
        <v>1530524.9249857934</v>
      </c>
      <c r="BS32" s="54">
        <v>0</v>
      </c>
      <c r="BT32" s="54">
        <v>0</v>
      </c>
      <c r="BU32" s="140">
        <f t="shared" si="1"/>
        <v>1530524.9249857934</v>
      </c>
      <c r="BV32" s="54">
        <v>0</v>
      </c>
      <c r="BW32" s="54">
        <v>0</v>
      </c>
      <c r="BX32" s="54">
        <v>0</v>
      </c>
      <c r="BY32" s="141">
        <f t="shared" si="2"/>
        <v>0</v>
      </c>
      <c r="BZ32" s="141">
        <f t="shared" si="3"/>
        <v>0</v>
      </c>
      <c r="CA32" s="54">
        <v>0</v>
      </c>
      <c r="CB32" s="54"/>
      <c r="CC32" s="54"/>
      <c r="CD32" s="58">
        <v>0</v>
      </c>
      <c r="CE32" s="55">
        <f t="shared" si="4"/>
        <v>0</v>
      </c>
      <c r="CF32" s="142">
        <f t="shared" si="5"/>
        <v>1530524.9249857934</v>
      </c>
      <c r="CG32" s="143">
        <f t="shared" si="6"/>
        <v>2227797.1858695424</v>
      </c>
      <c r="CH32" s="143">
        <f>ponuda2013!BQ32</f>
        <v>2227797.1858695429</v>
      </c>
      <c r="CI32" s="62">
        <f t="shared" si="7"/>
        <v>0</v>
      </c>
      <c r="CL32" s="62"/>
    </row>
    <row r="33" spans="1:90" customFormat="1" ht="15" x14ac:dyDescent="0.25">
      <c r="A33" s="139">
        <v>26</v>
      </c>
      <c r="B33" s="64" t="s">
        <v>255</v>
      </c>
      <c r="C33" s="65" t="s">
        <v>354</v>
      </c>
      <c r="D33" s="54">
        <v>7582.7989327663008</v>
      </c>
      <c r="E33" s="54">
        <v>998.78938237605428</v>
      </c>
      <c r="F33" s="54">
        <v>3099.5593271052212</v>
      </c>
      <c r="G33" s="54">
        <v>7895.2959677510662</v>
      </c>
      <c r="H33" s="54">
        <v>79001.80913553758</v>
      </c>
      <c r="I33" s="54">
        <v>8162.8609383367811</v>
      </c>
      <c r="J33" s="54">
        <v>3974.9810291679596</v>
      </c>
      <c r="K33" s="54">
        <v>99720.597162932841</v>
      </c>
      <c r="L33" s="54">
        <v>2765.6986871376293</v>
      </c>
      <c r="M33" s="54">
        <v>10001.0712793811</v>
      </c>
      <c r="N33" s="54">
        <v>1865.033675089423</v>
      </c>
      <c r="O33" s="54">
        <v>5152.973101910683</v>
      </c>
      <c r="P33" s="54">
        <v>3274.1144477308094</v>
      </c>
      <c r="Q33" s="54">
        <v>8386.1477354379767</v>
      </c>
      <c r="R33" s="54">
        <v>47875.549781814203</v>
      </c>
      <c r="S33" s="54">
        <v>337637.13939953147</v>
      </c>
      <c r="T33" s="54">
        <v>2383.5375099169541</v>
      </c>
      <c r="U33" s="54">
        <v>6347.4939929216098</v>
      </c>
      <c r="V33" s="54">
        <v>5917.0015547370303</v>
      </c>
      <c r="W33" s="54">
        <v>1140.0638803829574</v>
      </c>
      <c r="X33" s="54">
        <v>3104.1398972777806</v>
      </c>
      <c r="Y33" s="54">
        <v>3528.8840774499959</v>
      </c>
      <c r="Z33" s="54">
        <v>4074.6789265711845</v>
      </c>
      <c r="AA33" s="54">
        <v>39013.547450629289</v>
      </c>
      <c r="AB33" s="54">
        <v>12911.925212175713</v>
      </c>
      <c r="AC33" s="54">
        <v>679948.13638905424</v>
      </c>
      <c r="AD33" s="54">
        <v>40708.748389031905</v>
      </c>
      <c r="AE33" s="54">
        <v>17325.005469662974</v>
      </c>
      <c r="AF33" s="54">
        <v>121076.89503373488</v>
      </c>
      <c r="AG33" s="54">
        <v>96852.52465012786</v>
      </c>
      <c r="AH33" s="54">
        <v>36511.899713515326</v>
      </c>
      <c r="AI33" s="54">
        <v>703.74966725714614</v>
      </c>
      <c r="AJ33" s="54">
        <v>321.65477868363769</v>
      </c>
      <c r="AK33" s="54">
        <v>26088.355282295408</v>
      </c>
      <c r="AL33" s="54">
        <v>1766.7508613098132</v>
      </c>
      <c r="AM33" s="54">
        <v>148583.97059553783</v>
      </c>
      <c r="AN33" s="54">
        <v>3479.5977532028896</v>
      </c>
      <c r="AO33" s="54">
        <v>1045.7977902705682</v>
      </c>
      <c r="AP33" s="54">
        <v>3273.3192332121853</v>
      </c>
      <c r="AQ33" s="54">
        <v>8817.932320703907</v>
      </c>
      <c r="AR33" s="54">
        <v>6859.5173246140357</v>
      </c>
      <c r="AS33" s="54">
        <v>2942.2298718963179</v>
      </c>
      <c r="AT33" s="54">
        <v>1123.6414080412655</v>
      </c>
      <c r="AU33" s="54">
        <v>5905.5906741577537</v>
      </c>
      <c r="AV33" s="54">
        <v>1404.1324184624395</v>
      </c>
      <c r="AW33" s="54">
        <v>52559.003833378883</v>
      </c>
      <c r="AX33" s="54">
        <v>16457.32641354837</v>
      </c>
      <c r="AY33" s="54">
        <v>2421.5399753856423</v>
      </c>
      <c r="AZ33" s="54">
        <v>2663.7098053846657</v>
      </c>
      <c r="BA33" s="54">
        <v>16267.907725976438</v>
      </c>
      <c r="BB33" s="54">
        <v>726.3332538395988</v>
      </c>
      <c r="BC33" s="54">
        <v>1015.2209729629643</v>
      </c>
      <c r="BD33" s="54">
        <v>155.31660666348628</v>
      </c>
      <c r="BE33" s="54">
        <v>30943.809903495647</v>
      </c>
      <c r="BF33" s="54">
        <v>119511.70514308767</v>
      </c>
      <c r="BG33" s="54">
        <v>19772.890279154482</v>
      </c>
      <c r="BH33" s="54">
        <v>71560.160758607613</v>
      </c>
      <c r="BI33" s="54">
        <v>15437.521996727393</v>
      </c>
      <c r="BJ33" s="54">
        <v>12483.169233235476</v>
      </c>
      <c r="BK33" s="54">
        <v>36697.648035727427</v>
      </c>
      <c r="BL33" s="54">
        <v>2947.6426345462223</v>
      </c>
      <c r="BM33" s="54">
        <v>234.48968744413486</v>
      </c>
      <c r="BN33" s="54">
        <v>29514.011318976824</v>
      </c>
      <c r="BO33" s="54">
        <v>0</v>
      </c>
      <c r="BP33" s="54">
        <v>0</v>
      </c>
      <c r="BQ33" s="55">
        <f t="shared" si="0"/>
        <v>2341924.5496889851</v>
      </c>
      <c r="BR33" s="54">
        <v>581930.73750306724</v>
      </c>
      <c r="BS33" s="54">
        <v>0</v>
      </c>
      <c r="BT33" s="54">
        <v>0</v>
      </c>
      <c r="BU33" s="140">
        <f t="shared" si="1"/>
        <v>581930.73750306724</v>
      </c>
      <c r="BV33" s="54">
        <v>0</v>
      </c>
      <c r="BW33" s="54">
        <v>0</v>
      </c>
      <c r="BX33" s="54">
        <v>0</v>
      </c>
      <c r="BY33" s="141">
        <f t="shared" si="2"/>
        <v>0</v>
      </c>
      <c r="BZ33" s="141">
        <f t="shared" si="3"/>
        <v>0</v>
      </c>
      <c r="CA33" s="54">
        <v>1912282.2574543154</v>
      </c>
      <c r="CB33" s="54"/>
      <c r="CC33" s="54"/>
      <c r="CD33" s="58">
        <v>27143.077160178003</v>
      </c>
      <c r="CE33" s="55">
        <f t="shared" si="4"/>
        <v>1939425.3346144934</v>
      </c>
      <c r="CF33" s="142">
        <f t="shared" si="5"/>
        <v>2521356.0721175605</v>
      </c>
      <c r="CG33" s="143">
        <f t="shared" si="6"/>
        <v>4863280.6218065452</v>
      </c>
      <c r="CH33" s="143">
        <f>ponuda2013!BQ33</f>
        <v>4863280.6218065452</v>
      </c>
      <c r="CI33" s="62">
        <f t="shared" si="7"/>
        <v>0</v>
      </c>
      <c r="CL33" s="62"/>
    </row>
    <row r="34" spans="1:90" customFormat="1" ht="15" x14ac:dyDescent="0.25">
      <c r="A34" s="139">
        <v>27</v>
      </c>
      <c r="B34" s="64" t="s">
        <v>256</v>
      </c>
      <c r="C34" s="65" t="s">
        <v>318</v>
      </c>
      <c r="D34" s="54">
        <v>28916.795779502369</v>
      </c>
      <c r="E34" s="54">
        <v>4710.4339993431913</v>
      </c>
      <c r="F34" s="54">
        <v>1418.4082031849864</v>
      </c>
      <c r="G34" s="54">
        <v>92229.156255971015</v>
      </c>
      <c r="H34" s="54">
        <v>95788.439540546708</v>
      </c>
      <c r="I34" s="54">
        <v>33172.606016776168</v>
      </c>
      <c r="J34" s="54">
        <v>37072.842708916622</v>
      </c>
      <c r="K34" s="54">
        <v>4215.0167279670277</v>
      </c>
      <c r="L34" s="54">
        <v>10778.1842144358</v>
      </c>
      <c r="M34" s="54">
        <v>6.199354838751896</v>
      </c>
      <c r="N34" s="54">
        <v>20752.524416117438</v>
      </c>
      <c r="O34" s="54">
        <v>17343.178184827761</v>
      </c>
      <c r="P34" s="54">
        <v>39752.59528409817</v>
      </c>
      <c r="Q34" s="54">
        <v>59285.916325868464</v>
      </c>
      <c r="R34" s="54">
        <v>13645.788603873938</v>
      </c>
      <c r="S34" s="54">
        <v>82181.618934491984</v>
      </c>
      <c r="T34" s="54">
        <v>15218.467978631323</v>
      </c>
      <c r="U34" s="54">
        <v>38505.461078780107</v>
      </c>
      <c r="V34" s="54">
        <v>52371.870816711584</v>
      </c>
      <c r="W34" s="54">
        <v>4896.1967805365584</v>
      </c>
      <c r="X34" s="54">
        <v>16463.232666352003</v>
      </c>
      <c r="Y34" s="54">
        <v>17104.948005283011</v>
      </c>
      <c r="Z34" s="54">
        <v>149589.58301967115</v>
      </c>
      <c r="AA34" s="54">
        <v>1054157.2201862317</v>
      </c>
      <c r="AB34" s="54">
        <v>63924.982068636986</v>
      </c>
      <c r="AC34" s="54">
        <v>91490.234885107202</v>
      </c>
      <c r="AD34" s="54">
        <v>10236149.819347981</v>
      </c>
      <c r="AE34" s="54">
        <v>18834.148600690478</v>
      </c>
      <c r="AF34" s="54">
        <v>111679.28620736681</v>
      </c>
      <c r="AG34" s="54">
        <v>177884.04856058196</v>
      </c>
      <c r="AH34" s="54">
        <v>66673.62224060607</v>
      </c>
      <c r="AI34" s="54">
        <v>2137.8805316867947</v>
      </c>
      <c r="AJ34" s="54">
        <v>1021.1496259638775</v>
      </c>
      <c r="AK34" s="54">
        <v>214575.71233696133</v>
      </c>
      <c r="AL34" s="54">
        <v>2714.1001804076009</v>
      </c>
      <c r="AM34" s="54">
        <v>176067.40978618729</v>
      </c>
      <c r="AN34" s="54">
        <v>670.28601514351215</v>
      </c>
      <c r="AO34" s="54">
        <v>3081.0113838107122</v>
      </c>
      <c r="AP34" s="54">
        <v>8790.1408690775734</v>
      </c>
      <c r="AQ34" s="54">
        <v>6486.3269425859926</v>
      </c>
      <c r="AR34" s="54">
        <v>63597.785875141861</v>
      </c>
      <c r="AS34" s="54">
        <v>5173.6098472189724</v>
      </c>
      <c r="AT34" s="54">
        <v>11470.793946672547</v>
      </c>
      <c r="AU34" s="54">
        <v>61427.633459171149</v>
      </c>
      <c r="AV34" s="54">
        <v>194770.55215137172</v>
      </c>
      <c r="AW34" s="54">
        <v>7290.2428009771902</v>
      </c>
      <c r="AX34" s="54">
        <v>932527.29148174124</v>
      </c>
      <c r="AY34" s="54">
        <v>13555.088057011661</v>
      </c>
      <c r="AZ34" s="54">
        <v>10.896678153659995</v>
      </c>
      <c r="BA34" s="54">
        <v>6370.0716661717051</v>
      </c>
      <c r="BB34" s="54">
        <v>5582.2890378346128</v>
      </c>
      <c r="BC34" s="54">
        <v>4771.1409270055074</v>
      </c>
      <c r="BD34" s="54">
        <v>471.96631566480937</v>
      </c>
      <c r="BE34" s="54">
        <v>26572.352840680862</v>
      </c>
      <c r="BF34" s="54">
        <v>321595.90339856577</v>
      </c>
      <c r="BG34" s="54">
        <v>81722.348799461746</v>
      </c>
      <c r="BH34" s="54">
        <v>87295.956614046052</v>
      </c>
      <c r="BI34" s="54">
        <v>22889.215264431466</v>
      </c>
      <c r="BJ34" s="54">
        <v>39152.131336983046</v>
      </c>
      <c r="BK34" s="54">
        <v>12414.099139604847</v>
      </c>
      <c r="BL34" s="54">
        <v>9646.5077648866954</v>
      </c>
      <c r="BM34" s="54">
        <v>775.94176447196287</v>
      </c>
      <c r="BN34" s="54">
        <v>82475.594702303191</v>
      </c>
      <c r="BO34" s="54">
        <v>0</v>
      </c>
      <c r="BP34" s="54">
        <v>0</v>
      </c>
      <c r="BQ34" s="55">
        <f t="shared" si="0"/>
        <v>15063316.258535326</v>
      </c>
      <c r="BR34" s="54">
        <v>154321.21945539067</v>
      </c>
      <c r="BS34" s="54">
        <v>0</v>
      </c>
      <c r="BT34" s="54">
        <v>494956.30678959272</v>
      </c>
      <c r="BU34" s="140">
        <f t="shared" si="1"/>
        <v>649277.52624498343</v>
      </c>
      <c r="BV34" s="54">
        <v>29902135.121722788</v>
      </c>
      <c r="BW34" s="54">
        <v>0</v>
      </c>
      <c r="BX34" s="54">
        <v>0</v>
      </c>
      <c r="BY34" s="141">
        <f t="shared" si="2"/>
        <v>0</v>
      </c>
      <c r="BZ34" s="141">
        <f t="shared" si="3"/>
        <v>29902135.121722788</v>
      </c>
      <c r="CA34" s="54">
        <v>0</v>
      </c>
      <c r="CB34" s="54"/>
      <c r="CC34" s="54"/>
      <c r="CD34" s="58">
        <v>367144.8824088382</v>
      </c>
      <c r="CE34" s="55">
        <f t="shared" si="4"/>
        <v>367144.8824088382</v>
      </c>
      <c r="CF34" s="142">
        <f t="shared" si="5"/>
        <v>30918557.530376609</v>
      </c>
      <c r="CG34" s="143">
        <f t="shared" si="6"/>
        <v>45981873.788911939</v>
      </c>
      <c r="CH34" s="143">
        <f>ponuda2013!BQ34</f>
        <v>45981873.788911939</v>
      </c>
      <c r="CI34" s="62">
        <f t="shared" si="7"/>
        <v>0</v>
      </c>
      <c r="CL34" s="62"/>
    </row>
    <row r="35" spans="1:90" customFormat="1" ht="15" x14ac:dyDescent="0.25">
      <c r="A35" s="139">
        <v>28</v>
      </c>
      <c r="B35" s="64" t="s">
        <v>257</v>
      </c>
      <c r="C35" s="65" t="s">
        <v>319</v>
      </c>
      <c r="D35" s="54">
        <v>4734.0442487424625</v>
      </c>
      <c r="E35" s="54">
        <v>1938.4352992645054</v>
      </c>
      <c r="F35" s="54">
        <v>4716.034226960649</v>
      </c>
      <c r="G35" s="54">
        <v>2974.7372602945602</v>
      </c>
      <c r="H35" s="54">
        <v>42227.307907487702</v>
      </c>
      <c r="I35" s="54">
        <v>3718.760792261849</v>
      </c>
      <c r="J35" s="54">
        <v>3049.3871242765704</v>
      </c>
      <c r="K35" s="54">
        <v>876.79996414881111</v>
      </c>
      <c r="L35" s="54">
        <v>3136.2300825762677</v>
      </c>
      <c r="M35" s="54">
        <v>6337.6456954865807</v>
      </c>
      <c r="N35" s="54">
        <v>9330.634617929496</v>
      </c>
      <c r="O35" s="54">
        <v>6310.6620036871018</v>
      </c>
      <c r="P35" s="54">
        <v>17080.337869395942</v>
      </c>
      <c r="Q35" s="54">
        <v>3154.2563222437848</v>
      </c>
      <c r="R35" s="54">
        <v>460.8641308421719</v>
      </c>
      <c r="S35" s="54">
        <v>16464.959150910989</v>
      </c>
      <c r="T35" s="54">
        <v>9479.2950463609341</v>
      </c>
      <c r="U35" s="54">
        <v>4498.2677106494648</v>
      </c>
      <c r="V35" s="54">
        <v>6481.8416702279583</v>
      </c>
      <c r="W35" s="54">
        <v>12374.600111450258</v>
      </c>
      <c r="X35" s="54">
        <v>11037.838257002622</v>
      </c>
      <c r="Y35" s="54">
        <v>3982.7691248251804</v>
      </c>
      <c r="Z35" s="54">
        <v>4343.7310182348938</v>
      </c>
      <c r="AA35" s="54">
        <v>7726.262581367384</v>
      </c>
      <c r="AB35" s="54">
        <v>2430.9503313747095</v>
      </c>
      <c r="AC35" s="54">
        <v>103817.41942874945</v>
      </c>
      <c r="AD35" s="54">
        <v>290576.79595486744</v>
      </c>
      <c r="AE35" s="54">
        <v>144546.38400736527</v>
      </c>
      <c r="AF35" s="54">
        <v>300881.39969062048</v>
      </c>
      <c r="AG35" s="54">
        <v>299863.62843453733</v>
      </c>
      <c r="AH35" s="54">
        <v>511186.26644823246</v>
      </c>
      <c r="AI35" s="54">
        <v>4636.7357824932797</v>
      </c>
      <c r="AJ35" s="54">
        <v>12882.760824641531</v>
      </c>
      <c r="AK35" s="54">
        <v>98004.368724009211</v>
      </c>
      <c r="AL35" s="54">
        <v>12186.276913751368</v>
      </c>
      <c r="AM35" s="54">
        <v>41146.389859019262</v>
      </c>
      <c r="AN35" s="54">
        <v>14312.056583737734</v>
      </c>
      <c r="AO35" s="54">
        <v>5969.3574413778624</v>
      </c>
      <c r="AP35" s="54">
        <v>18009.484937177825</v>
      </c>
      <c r="AQ35" s="54">
        <v>39465.211031125364</v>
      </c>
      <c r="AR35" s="54">
        <v>24197.342560327688</v>
      </c>
      <c r="AS35" s="54">
        <v>26319.896742481596</v>
      </c>
      <c r="AT35" s="54">
        <v>5710.8241415875127</v>
      </c>
      <c r="AU35" s="54">
        <v>16455.211952672289</v>
      </c>
      <c r="AV35" s="54">
        <v>278.418114100813</v>
      </c>
      <c r="AW35" s="54">
        <v>64352.80552133108</v>
      </c>
      <c r="AX35" s="54">
        <v>18452.64049931963</v>
      </c>
      <c r="AY35" s="54">
        <v>3949.7346907820447</v>
      </c>
      <c r="AZ35" s="54">
        <v>100741.58885294598</v>
      </c>
      <c r="BA35" s="54">
        <v>5614.4136086473227</v>
      </c>
      <c r="BB35" s="54">
        <v>171022.70245758852</v>
      </c>
      <c r="BC35" s="54">
        <v>5377.071797834039</v>
      </c>
      <c r="BD35" s="54">
        <v>2476.5627932272832</v>
      </c>
      <c r="BE35" s="54">
        <v>23368.961054642896</v>
      </c>
      <c r="BF35" s="54">
        <v>305966.2359054627</v>
      </c>
      <c r="BG35" s="54">
        <v>5665.5809076622008</v>
      </c>
      <c r="BH35" s="54">
        <v>10389.560429761397</v>
      </c>
      <c r="BI35" s="54">
        <v>6831.6911740311698</v>
      </c>
      <c r="BJ35" s="54">
        <v>9142.3621415739199</v>
      </c>
      <c r="BK35" s="54">
        <v>18152.976811076212</v>
      </c>
      <c r="BL35" s="54">
        <v>12484.943277878794</v>
      </c>
      <c r="BM35" s="54">
        <v>721.27267093716125</v>
      </c>
      <c r="BN35" s="54">
        <v>13800.31460416904</v>
      </c>
      <c r="BO35" s="54">
        <v>0</v>
      </c>
      <c r="BP35" s="54">
        <v>0</v>
      </c>
      <c r="BQ35" s="55">
        <f t="shared" si="0"/>
        <v>2937824.3013197505</v>
      </c>
      <c r="BR35" s="54">
        <v>1741138.1169032888</v>
      </c>
      <c r="BS35" s="54">
        <v>0</v>
      </c>
      <c r="BT35" s="54">
        <v>0</v>
      </c>
      <c r="BU35" s="140">
        <f t="shared" si="1"/>
        <v>1741138.1169032888</v>
      </c>
      <c r="BV35" s="54">
        <v>618421.84902890061</v>
      </c>
      <c r="BW35" s="54">
        <v>0</v>
      </c>
      <c r="BX35" s="54">
        <v>0</v>
      </c>
      <c r="BY35" s="141">
        <f t="shared" si="2"/>
        <v>0</v>
      </c>
      <c r="BZ35" s="141">
        <f t="shared" si="3"/>
        <v>618421.84902890061</v>
      </c>
      <c r="CA35" s="54">
        <v>283941.84623526054</v>
      </c>
      <c r="CB35" s="54"/>
      <c r="CC35" s="54"/>
      <c r="CD35" s="58">
        <v>433148.56079599331</v>
      </c>
      <c r="CE35" s="55">
        <f t="shared" si="4"/>
        <v>717090.40703125391</v>
      </c>
      <c r="CF35" s="142">
        <f t="shared" si="5"/>
        <v>3076650.3729634434</v>
      </c>
      <c r="CG35" s="143">
        <f t="shared" si="6"/>
        <v>6014474.6742831934</v>
      </c>
      <c r="CH35" s="143">
        <f>ponuda2013!BQ35</f>
        <v>6014474.9550890839</v>
      </c>
      <c r="CI35" s="62">
        <f t="shared" si="7"/>
        <v>0.28080589044839144</v>
      </c>
      <c r="CL35" s="62"/>
    </row>
    <row r="36" spans="1:90" customFormat="1" ht="15" x14ac:dyDescent="0.25">
      <c r="A36" s="139">
        <v>29</v>
      </c>
      <c r="B36" s="64" t="s">
        <v>258</v>
      </c>
      <c r="C36" s="65" t="s">
        <v>320</v>
      </c>
      <c r="D36" s="54">
        <v>917585.3584560937</v>
      </c>
      <c r="E36" s="54">
        <v>77005.958617218377</v>
      </c>
      <c r="F36" s="54">
        <v>72486.884829743285</v>
      </c>
      <c r="G36" s="54">
        <v>46086.054881063217</v>
      </c>
      <c r="H36" s="54">
        <v>1603032.4023483896</v>
      </c>
      <c r="I36" s="54">
        <v>254543.79905112638</v>
      </c>
      <c r="J36" s="54">
        <v>483229.10084842017</v>
      </c>
      <c r="K36" s="54">
        <v>66203.264799799435</v>
      </c>
      <c r="L36" s="54">
        <v>93987.845930203708</v>
      </c>
      <c r="M36" s="54">
        <v>1689072.2289766064</v>
      </c>
      <c r="N36" s="54">
        <v>292960.3707124971</v>
      </c>
      <c r="O36" s="54">
        <v>116938.3442955403</v>
      </c>
      <c r="P36" s="54">
        <v>153700.67855643021</v>
      </c>
      <c r="Q36" s="54">
        <v>245920.80757087757</v>
      </c>
      <c r="R36" s="54">
        <v>28605.109802301118</v>
      </c>
      <c r="S36" s="54">
        <v>505861.17026074079</v>
      </c>
      <c r="T36" s="54">
        <v>180197.00759701204</v>
      </c>
      <c r="U36" s="54">
        <v>312252.49025753071</v>
      </c>
      <c r="V36" s="54">
        <v>244624.09241729457</v>
      </c>
      <c r="W36" s="54">
        <v>35332.400204482488</v>
      </c>
      <c r="X36" s="54">
        <v>137191.9732623334</v>
      </c>
      <c r="Y36" s="54">
        <v>197630.22814306509</v>
      </c>
      <c r="Z36" s="54">
        <v>77092.145326874888</v>
      </c>
      <c r="AA36" s="54">
        <v>691044.23169905914</v>
      </c>
      <c r="AB36" s="54">
        <v>2562.8595499767644</v>
      </c>
      <c r="AC36" s="54">
        <v>67826.101345811097</v>
      </c>
      <c r="AD36" s="54">
        <v>1595177.2897467695</v>
      </c>
      <c r="AE36" s="54">
        <v>80156.576574457693</v>
      </c>
      <c r="AF36" s="54">
        <v>1113422.8958815569</v>
      </c>
      <c r="AG36" s="54">
        <v>370443.57670760772</v>
      </c>
      <c r="AH36" s="54">
        <v>436103.46515686257</v>
      </c>
      <c r="AI36" s="54">
        <v>38143.547501853085</v>
      </c>
      <c r="AJ36" s="54">
        <v>43185.981223341558</v>
      </c>
      <c r="AK36" s="54">
        <v>76964.689788688556</v>
      </c>
      <c r="AL36" s="54">
        <v>4958.2289498360324</v>
      </c>
      <c r="AM36" s="54">
        <v>589183.79328560142</v>
      </c>
      <c r="AN36" s="54">
        <v>58754.914880081436</v>
      </c>
      <c r="AO36" s="54">
        <v>3469.729126817097</v>
      </c>
      <c r="AP36" s="54">
        <v>158010.63517638767</v>
      </c>
      <c r="AQ36" s="54">
        <v>41317.367191698992</v>
      </c>
      <c r="AR36" s="54">
        <v>67256.432355763915</v>
      </c>
      <c r="AS36" s="54">
        <v>20928.782406733237</v>
      </c>
      <c r="AT36" s="54">
        <v>13542.456317485932</v>
      </c>
      <c r="AU36" s="54">
        <v>65882.993398175255</v>
      </c>
      <c r="AV36" s="54">
        <v>0</v>
      </c>
      <c r="AW36" s="54">
        <v>35938.143071526465</v>
      </c>
      <c r="AX36" s="54">
        <v>48291.96323124937</v>
      </c>
      <c r="AY36" s="54">
        <v>19055.268942377508</v>
      </c>
      <c r="AZ36" s="54">
        <v>23169.376689387664</v>
      </c>
      <c r="BA36" s="54">
        <v>20894.007871794449</v>
      </c>
      <c r="BB36" s="54">
        <v>7662.8885036422753</v>
      </c>
      <c r="BC36" s="54">
        <v>2903.0846497643588</v>
      </c>
      <c r="BD36" s="54">
        <v>7408.2279446009607</v>
      </c>
      <c r="BE36" s="54">
        <v>33661.314462205111</v>
      </c>
      <c r="BF36" s="54">
        <v>410301.23971613677</v>
      </c>
      <c r="BG36" s="54">
        <v>57716.586200637117</v>
      </c>
      <c r="BH36" s="54">
        <v>722733.53355545714</v>
      </c>
      <c r="BI36" s="54">
        <v>35927.278703797303</v>
      </c>
      <c r="BJ36" s="54">
        <v>31312.848066800154</v>
      </c>
      <c r="BK36" s="54">
        <v>40287.024302297912</v>
      </c>
      <c r="BL36" s="54">
        <v>31923.565670795764</v>
      </c>
      <c r="BM36" s="54">
        <v>38879.438974159901</v>
      </c>
      <c r="BN36" s="54">
        <v>51708.757101304938</v>
      </c>
      <c r="BO36" s="54">
        <v>0</v>
      </c>
      <c r="BP36" s="54">
        <v>0</v>
      </c>
      <c r="BQ36" s="55">
        <f t="shared" si="0"/>
        <v>14989650.813068138</v>
      </c>
      <c r="BR36" s="54">
        <v>11533797.463629618</v>
      </c>
      <c r="BS36" s="54">
        <v>17.310599017735083</v>
      </c>
      <c r="BT36" s="54">
        <v>626191.33575075062</v>
      </c>
      <c r="BU36" s="140">
        <f t="shared" si="1"/>
        <v>12160006.109979387</v>
      </c>
      <c r="BV36" s="54">
        <v>3631444.24098576</v>
      </c>
      <c r="BW36" s="54">
        <v>0</v>
      </c>
      <c r="BX36" s="54">
        <v>0</v>
      </c>
      <c r="BY36" s="141">
        <f t="shared" si="2"/>
        <v>0</v>
      </c>
      <c r="BZ36" s="141">
        <f t="shared" si="3"/>
        <v>3631444.24098576</v>
      </c>
      <c r="CA36" s="54">
        <v>8860328.3052168209</v>
      </c>
      <c r="CB36" s="54"/>
      <c r="CC36" s="54"/>
      <c r="CD36" s="58">
        <v>3984910.4298577402</v>
      </c>
      <c r="CE36" s="55">
        <f t="shared" si="4"/>
        <v>12845238.735074561</v>
      </c>
      <c r="CF36" s="142">
        <f t="shared" si="5"/>
        <v>28636689.086039707</v>
      </c>
      <c r="CG36" s="143">
        <f t="shared" si="6"/>
        <v>43626339.899107844</v>
      </c>
      <c r="CH36" s="143">
        <f>ponuda2013!BQ36</f>
        <v>43626339.65999712</v>
      </c>
      <c r="CI36" s="62">
        <f t="shared" si="7"/>
        <v>-0.23911072313785553</v>
      </c>
      <c r="CL36" s="62"/>
    </row>
    <row r="37" spans="1:90" customFormat="1" ht="15" x14ac:dyDescent="0.25">
      <c r="A37" s="139">
        <v>30</v>
      </c>
      <c r="B37" s="64" t="s">
        <v>259</v>
      </c>
      <c r="C37" s="65" t="s">
        <v>321</v>
      </c>
      <c r="D37" s="54">
        <v>306121.61602818029</v>
      </c>
      <c r="E37" s="54">
        <v>11503.967653702748</v>
      </c>
      <c r="F37" s="54">
        <v>5134.7312209010852</v>
      </c>
      <c r="G37" s="54">
        <v>3807.1909606673466</v>
      </c>
      <c r="H37" s="54">
        <v>542547.3545774197</v>
      </c>
      <c r="I37" s="54">
        <v>131120.18693727581</v>
      </c>
      <c r="J37" s="54">
        <v>106536.48249944051</v>
      </c>
      <c r="K37" s="54">
        <v>16717.75650267239</v>
      </c>
      <c r="L37" s="54">
        <v>69032.428682110796</v>
      </c>
      <c r="M37" s="54">
        <v>84890.071720966691</v>
      </c>
      <c r="N37" s="54">
        <v>77269.219668050777</v>
      </c>
      <c r="O37" s="54">
        <v>46333.124800416525</v>
      </c>
      <c r="P37" s="54">
        <v>88565.393592537395</v>
      </c>
      <c r="Q37" s="54">
        <v>64401.550893781226</v>
      </c>
      <c r="R37" s="54">
        <v>38151.533289005129</v>
      </c>
      <c r="S37" s="54">
        <v>650231.13486097544</v>
      </c>
      <c r="T37" s="54">
        <v>120549.26920863669</v>
      </c>
      <c r="U37" s="54">
        <v>262517.23717081145</v>
      </c>
      <c r="V37" s="54">
        <v>238106.26726631279</v>
      </c>
      <c r="W37" s="54">
        <v>29862.676229192122</v>
      </c>
      <c r="X37" s="54">
        <v>111584.28691348287</v>
      </c>
      <c r="Y37" s="54">
        <v>112787.67587160767</v>
      </c>
      <c r="Z37" s="54">
        <v>29493.784863284975</v>
      </c>
      <c r="AA37" s="54">
        <v>47709.138443059572</v>
      </c>
      <c r="AB37" s="54">
        <v>1205.1032056624852</v>
      </c>
      <c r="AC37" s="54">
        <v>19875.284636691475</v>
      </c>
      <c r="AD37" s="54">
        <v>810158.83353884576</v>
      </c>
      <c r="AE37" s="54">
        <v>29196.966085347703</v>
      </c>
      <c r="AF37" s="54">
        <v>119608.23879586032</v>
      </c>
      <c r="AG37" s="54">
        <v>196776.87490565502</v>
      </c>
      <c r="AH37" s="54">
        <v>79964.291788626826</v>
      </c>
      <c r="AI37" s="54">
        <v>10902.264777046455</v>
      </c>
      <c r="AJ37" s="54">
        <v>7618.6831285178941</v>
      </c>
      <c r="AK37" s="54">
        <v>21793.341540027781</v>
      </c>
      <c r="AL37" s="54">
        <v>1473.1594613583052</v>
      </c>
      <c r="AM37" s="54">
        <v>271363.83925015514</v>
      </c>
      <c r="AN37" s="54">
        <v>70211.164769516356</v>
      </c>
      <c r="AO37" s="54">
        <v>1400.4622299320788</v>
      </c>
      <c r="AP37" s="54">
        <v>27955.453335945444</v>
      </c>
      <c r="AQ37" s="54">
        <v>15367.603243373642</v>
      </c>
      <c r="AR37" s="54">
        <v>14728.481547887041</v>
      </c>
      <c r="AS37" s="54">
        <v>6015.424685312978</v>
      </c>
      <c r="AT37" s="54">
        <v>1518.795387427466</v>
      </c>
      <c r="AU37" s="54">
        <v>71207.302396515617</v>
      </c>
      <c r="AV37" s="54">
        <v>0</v>
      </c>
      <c r="AW37" s="54">
        <v>6515.4172176951934</v>
      </c>
      <c r="AX37" s="54">
        <v>13327.217456962879</v>
      </c>
      <c r="AY37" s="54">
        <v>10327.662848398804</v>
      </c>
      <c r="AZ37" s="54">
        <v>8710.7254605634498</v>
      </c>
      <c r="BA37" s="54">
        <v>7025.7335631157694</v>
      </c>
      <c r="BB37" s="54">
        <v>2172.8853728025474</v>
      </c>
      <c r="BC37" s="54">
        <v>673.10770482386658</v>
      </c>
      <c r="BD37" s="54">
        <v>1519.9965078755135</v>
      </c>
      <c r="BE37" s="54">
        <v>12057.488043025358</v>
      </c>
      <c r="BF37" s="54">
        <v>164469.34226249944</v>
      </c>
      <c r="BG37" s="54">
        <v>31937.125233542367</v>
      </c>
      <c r="BH37" s="54">
        <v>151793.32408480684</v>
      </c>
      <c r="BI37" s="54">
        <v>13795.790866346168</v>
      </c>
      <c r="BJ37" s="54">
        <v>10445.868749172134</v>
      </c>
      <c r="BK37" s="54">
        <v>6177.3038842461619</v>
      </c>
      <c r="BL37" s="54">
        <v>29777.175688509215</v>
      </c>
      <c r="BM37" s="54">
        <v>17892.265107553296</v>
      </c>
      <c r="BN37" s="54">
        <v>14097.044122876301</v>
      </c>
      <c r="BO37" s="54">
        <v>0</v>
      </c>
      <c r="BP37" s="54">
        <v>0</v>
      </c>
      <c r="BQ37" s="55">
        <f t="shared" si="0"/>
        <v>5476031.1227390124</v>
      </c>
      <c r="BR37" s="54">
        <f>22224762.8976265+7767</f>
        <v>22232529.897626501</v>
      </c>
      <c r="BS37" s="54">
        <v>15.608061964795985</v>
      </c>
      <c r="BT37" s="54">
        <v>928057.58757618617</v>
      </c>
      <c r="BU37" s="140">
        <f t="shared" si="1"/>
        <v>23160603.093264651</v>
      </c>
      <c r="BV37" s="54">
        <f>336608.383759982-9787</f>
        <v>326821.38375998201</v>
      </c>
      <c r="BW37" s="54">
        <v>0</v>
      </c>
      <c r="BX37" s="54">
        <v>0</v>
      </c>
      <c r="BY37" s="141">
        <f t="shared" si="2"/>
        <v>0</v>
      </c>
      <c r="BZ37" s="141">
        <f t="shared" si="3"/>
        <v>326821.38375998201</v>
      </c>
      <c r="CA37" s="54">
        <v>0</v>
      </c>
      <c r="CB37" s="54"/>
      <c r="CC37" s="54"/>
      <c r="CD37" s="58">
        <v>3327717.6782091972</v>
      </c>
      <c r="CE37" s="55">
        <f t="shared" si="4"/>
        <v>3327717.6782091972</v>
      </c>
      <c r="CF37" s="142">
        <f t="shared" si="5"/>
        <v>26815142.15523383</v>
      </c>
      <c r="CG37" s="143">
        <f t="shared" si="6"/>
        <v>32291173.277972843</v>
      </c>
      <c r="CH37" s="143">
        <f>ponuda2013!BQ37</f>
        <v>32291172.853945542</v>
      </c>
      <c r="CI37" s="62">
        <f t="shared" si="7"/>
        <v>-0.42402730137109756</v>
      </c>
      <c r="CL37" s="62"/>
    </row>
    <row r="38" spans="1:90" customFormat="1" ht="15" x14ac:dyDescent="0.25">
      <c r="A38" s="139">
        <v>31</v>
      </c>
      <c r="B38" s="64" t="s">
        <v>260</v>
      </c>
      <c r="C38" s="65" t="s">
        <v>322</v>
      </c>
      <c r="D38" s="54">
        <v>192972.8664888271</v>
      </c>
      <c r="E38" s="54">
        <v>34603.162854364018</v>
      </c>
      <c r="F38" s="54">
        <v>28899.469579741381</v>
      </c>
      <c r="G38" s="54">
        <v>182253.51095949279</v>
      </c>
      <c r="H38" s="54">
        <v>823294.30774730735</v>
      </c>
      <c r="I38" s="54">
        <v>109027.77964200679</v>
      </c>
      <c r="J38" s="54">
        <v>125138.818972815</v>
      </c>
      <c r="K38" s="54">
        <v>136766.14693603897</v>
      </c>
      <c r="L38" s="54">
        <v>107921.19928004462</v>
      </c>
      <c r="M38" s="54">
        <v>122094.47001592281</v>
      </c>
      <c r="N38" s="54">
        <v>101919.08248949173</v>
      </c>
      <c r="O38" s="54">
        <v>44381.121131058891</v>
      </c>
      <c r="P38" s="54">
        <v>81737.27073730444</v>
      </c>
      <c r="Q38" s="54">
        <v>161984.91790414826</v>
      </c>
      <c r="R38" s="54">
        <v>23936.165224102093</v>
      </c>
      <c r="S38" s="54">
        <v>80762.264074630526</v>
      </c>
      <c r="T38" s="54">
        <v>23825.923356445597</v>
      </c>
      <c r="U38" s="54">
        <v>75947.631093091288</v>
      </c>
      <c r="V38" s="54">
        <v>74995.523710802809</v>
      </c>
      <c r="W38" s="54">
        <v>26767.003208035545</v>
      </c>
      <c r="X38" s="54">
        <v>6006.149165679537</v>
      </c>
      <c r="Y38" s="54">
        <v>47559.196959594163</v>
      </c>
      <c r="Z38" s="54">
        <v>60780.167246014506</v>
      </c>
      <c r="AA38" s="54">
        <v>63182.045472400554</v>
      </c>
      <c r="AB38" s="54">
        <v>15782.747260279111</v>
      </c>
      <c r="AC38" s="54">
        <v>115733.78035528852</v>
      </c>
      <c r="AD38" s="54">
        <v>575290.58662044082</v>
      </c>
      <c r="AE38" s="54">
        <v>142449.61202976832</v>
      </c>
      <c r="AF38" s="54">
        <v>1062387.4094295397</v>
      </c>
      <c r="AG38" s="54">
        <v>1086820.8987812456</v>
      </c>
      <c r="AH38" s="54">
        <v>815657.60085139889</v>
      </c>
      <c r="AI38" s="54">
        <v>198310.12257649994</v>
      </c>
      <c r="AJ38" s="54">
        <v>114903.56546025422</v>
      </c>
      <c r="AK38" s="54">
        <v>449382.15408694791</v>
      </c>
      <c r="AL38" s="54">
        <v>68035.032739639835</v>
      </c>
      <c r="AM38" s="54">
        <v>222195.28680606399</v>
      </c>
      <c r="AN38" s="54">
        <v>98628.483515493179</v>
      </c>
      <c r="AO38" s="54">
        <v>14729.427254716033</v>
      </c>
      <c r="AP38" s="54">
        <v>18107.331176235133</v>
      </c>
      <c r="AQ38" s="54">
        <v>27387.31954227102</v>
      </c>
      <c r="AR38" s="54">
        <v>68609.144082394181</v>
      </c>
      <c r="AS38" s="54">
        <v>91626.58101952188</v>
      </c>
      <c r="AT38" s="54">
        <v>7199.5117544987497</v>
      </c>
      <c r="AU38" s="54">
        <v>27866.706280701164</v>
      </c>
      <c r="AV38" s="54">
        <v>433.89934802376138</v>
      </c>
      <c r="AW38" s="54">
        <v>50264.021716468575</v>
      </c>
      <c r="AX38" s="54">
        <v>53194.242432699997</v>
      </c>
      <c r="AY38" s="54">
        <v>3421.6228603964255</v>
      </c>
      <c r="AZ38" s="54">
        <v>32715.59105938852</v>
      </c>
      <c r="BA38" s="54">
        <v>8504.6505040357661</v>
      </c>
      <c r="BB38" s="54">
        <v>5171.1518501955052</v>
      </c>
      <c r="BC38" s="54">
        <v>5076.9699119078614</v>
      </c>
      <c r="BD38" s="54">
        <v>68872.509442276991</v>
      </c>
      <c r="BE38" s="54">
        <v>33601.922409007835</v>
      </c>
      <c r="BF38" s="54">
        <v>432956.20513576042</v>
      </c>
      <c r="BG38" s="54">
        <v>79416.811613381142</v>
      </c>
      <c r="BH38" s="54">
        <v>66043.858427190338</v>
      </c>
      <c r="BI38" s="54">
        <v>23975.634967849797</v>
      </c>
      <c r="BJ38" s="54">
        <v>19629.464991327608</v>
      </c>
      <c r="BK38" s="54">
        <v>56709.059586639763</v>
      </c>
      <c r="BL38" s="54">
        <v>59954.102332434442</v>
      </c>
      <c r="BM38" s="54">
        <v>11914.059318650739</v>
      </c>
      <c r="BN38" s="54">
        <v>12013.107317857895</v>
      </c>
      <c r="BO38" s="54">
        <v>6250.5319915455284</v>
      </c>
      <c r="BP38" s="54">
        <v>0</v>
      </c>
      <c r="BQ38" s="55">
        <f t="shared" si="0"/>
        <v>8987978.9130895995</v>
      </c>
      <c r="BR38" s="54">
        <v>4583674.8720330382</v>
      </c>
      <c r="BS38" s="54">
        <v>0.60592409276075243</v>
      </c>
      <c r="BT38" s="54">
        <v>47278.598427616649</v>
      </c>
      <c r="BU38" s="140">
        <f t="shared" si="1"/>
        <v>4630954.0763847483</v>
      </c>
      <c r="BV38" s="54">
        <v>69642.768799236044</v>
      </c>
      <c r="BW38" s="54">
        <v>0</v>
      </c>
      <c r="BX38" s="54">
        <v>0</v>
      </c>
      <c r="BY38" s="141">
        <f t="shared" si="2"/>
        <v>0</v>
      </c>
      <c r="BZ38" s="141">
        <f t="shared" si="3"/>
        <v>69642.768799236044</v>
      </c>
      <c r="CA38" s="54">
        <v>1150706.6356628528</v>
      </c>
      <c r="CB38" s="54"/>
      <c r="CC38" s="54"/>
      <c r="CD38" s="58">
        <v>4580158.0337267723</v>
      </c>
      <c r="CE38" s="55">
        <f t="shared" si="4"/>
        <v>5730864.6693896251</v>
      </c>
      <c r="CF38" s="142">
        <f t="shared" si="5"/>
        <v>10431461.514573609</v>
      </c>
      <c r="CG38" s="143">
        <f t="shared" si="6"/>
        <v>19419440.427663207</v>
      </c>
      <c r="CH38" s="143">
        <f>ponuda2013!BQ38</f>
        <v>19419439.934187874</v>
      </c>
      <c r="CI38" s="62">
        <f t="shared" si="7"/>
        <v>-0.49347533285617828</v>
      </c>
      <c r="CL38" s="62"/>
    </row>
    <row r="39" spans="1:90" customFormat="1" ht="15" x14ac:dyDescent="0.25">
      <c r="A39" s="139">
        <v>32</v>
      </c>
      <c r="B39" s="64" t="s">
        <v>261</v>
      </c>
      <c r="C39" s="65" t="s">
        <v>323</v>
      </c>
      <c r="D39" s="54">
        <v>6404.1182484861838</v>
      </c>
      <c r="E39" s="54">
        <v>2685.8905845274439</v>
      </c>
      <c r="F39" s="54">
        <v>6684.5644202745298</v>
      </c>
      <c r="G39" s="54">
        <v>54197.666427739336</v>
      </c>
      <c r="H39" s="54">
        <v>46582.353641435831</v>
      </c>
      <c r="I39" s="54">
        <v>21139.257511311476</v>
      </c>
      <c r="J39" s="54">
        <v>29842.626983543742</v>
      </c>
      <c r="K39" s="54">
        <v>13613.874472612817</v>
      </c>
      <c r="L39" s="54">
        <v>6723.3482890367877</v>
      </c>
      <c r="M39" s="54">
        <v>6982.2603538288586</v>
      </c>
      <c r="N39" s="54">
        <v>19260.34809026774</v>
      </c>
      <c r="O39" s="54">
        <v>4352.4020860832707</v>
      </c>
      <c r="P39" s="54">
        <v>36711.005118919493</v>
      </c>
      <c r="Q39" s="54">
        <v>24354.281767669738</v>
      </c>
      <c r="R39" s="54">
        <v>19106.966497899179</v>
      </c>
      <c r="S39" s="54">
        <v>35931.835355826057</v>
      </c>
      <c r="T39" s="54">
        <v>18752.715487048063</v>
      </c>
      <c r="U39" s="54">
        <v>32610.891828117048</v>
      </c>
      <c r="V39" s="54">
        <v>13631.060733440278</v>
      </c>
      <c r="W39" s="54">
        <v>5758.0510259613548</v>
      </c>
      <c r="X39" s="54">
        <v>3397.4636686203321</v>
      </c>
      <c r="Y39" s="54">
        <v>5635.9126317913297</v>
      </c>
      <c r="Z39" s="54">
        <v>19735.359007727347</v>
      </c>
      <c r="AA39" s="54">
        <v>9366.6956436650617</v>
      </c>
      <c r="AB39" s="54">
        <v>484.02964570079405</v>
      </c>
      <c r="AC39" s="54">
        <v>4488.4880279508416</v>
      </c>
      <c r="AD39" s="54">
        <v>14602.826418272332</v>
      </c>
      <c r="AE39" s="54">
        <v>4638.6345208743314</v>
      </c>
      <c r="AF39" s="54">
        <v>55728.541064366073</v>
      </c>
      <c r="AG39" s="54">
        <v>23998.432976452048</v>
      </c>
      <c r="AH39" s="54">
        <v>42554.438470415844</v>
      </c>
      <c r="AI39" s="54">
        <v>48857.541848621455</v>
      </c>
      <c r="AJ39" s="54">
        <v>487.34558948582492</v>
      </c>
      <c r="AK39" s="54">
        <v>171177.47092427735</v>
      </c>
      <c r="AL39" s="54">
        <v>881.79604495456704</v>
      </c>
      <c r="AM39" s="54">
        <v>18885.731725331025</v>
      </c>
      <c r="AN39" s="54">
        <v>2836.4040310751088</v>
      </c>
      <c r="AO39" s="54">
        <v>19.046030887875276</v>
      </c>
      <c r="AP39" s="54">
        <v>3083.7988836847017</v>
      </c>
      <c r="AQ39" s="54">
        <v>220.96162798114145</v>
      </c>
      <c r="AR39" s="54">
        <v>975.49178325200364</v>
      </c>
      <c r="AS39" s="54">
        <v>613.96937753489567</v>
      </c>
      <c r="AT39" s="54">
        <v>476.93305828611278</v>
      </c>
      <c r="AU39" s="54">
        <v>539.9436317986042</v>
      </c>
      <c r="AV39" s="54">
        <v>0</v>
      </c>
      <c r="AW39" s="54">
        <v>837.56592745932471</v>
      </c>
      <c r="AX39" s="54">
        <v>1159.8761612934932</v>
      </c>
      <c r="AY39" s="54">
        <v>79.043061217571378</v>
      </c>
      <c r="AZ39" s="54">
        <v>448.30832843463651</v>
      </c>
      <c r="BA39" s="54">
        <v>329.5876046750281</v>
      </c>
      <c r="BB39" s="54">
        <v>122.25738689580474</v>
      </c>
      <c r="BC39" s="54">
        <v>182.78837602799823</v>
      </c>
      <c r="BD39" s="54">
        <v>1913.1031759683246</v>
      </c>
      <c r="BE39" s="54">
        <v>1364.0576875739976</v>
      </c>
      <c r="BF39" s="54">
        <v>6984.0138235208806</v>
      </c>
      <c r="BG39" s="54">
        <v>2848.6813063472282</v>
      </c>
      <c r="BH39" s="54">
        <v>7.1305146251856968</v>
      </c>
      <c r="BI39" s="54">
        <v>1012.0092806003038</v>
      </c>
      <c r="BJ39" s="54">
        <v>2582.6642039933404</v>
      </c>
      <c r="BK39" s="54">
        <v>6179.0186166602725</v>
      </c>
      <c r="BL39" s="54">
        <v>1372.0813875008448</v>
      </c>
      <c r="BM39" s="54">
        <v>136.65451315408191</v>
      </c>
      <c r="BN39" s="54">
        <v>488.23514734526287</v>
      </c>
      <c r="BO39" s="54">
        <v>0</v>
      </c>
      <c r="BP39" s="54">
        <v>0</v>
      </c>
      <c r="BQ39" s="55">
        <f t="shared" si="0"/>
        <v>867059.85206032952</v>
      </c>
      <c r="BR39" s="54">
        <v>183969.60576850569</v>
      </c>
      <c r="BS39" s="54">
        <v>4.2110573038883006E-2</v>
      </c>
      <c r="BT39" s="54">
        <v>3285.7727495055769</v>
      </c>
      <c r="BU39" s="140">
        <f t="shared" si="1"/>
        <v>187255.42062858431</v>
      </c>
      <c r="BV39" s="54">
        <v>9497.8659537115291</v>
      </c>
      <c r="BW39" s="54">
        <v>0</v>
      </c>
      <c r="BX39" s="54">
        <v>0</v>
      </c>
      <c r="BY39" s="141">
        <f t="shared" si="2"/>
        <v>0</v>
      </c>
      <c r="BZ39" s="141">
        <f t="shared" si="3"/>
        <v>9497.8659537115291</v>
      </c>
      <c r="CA39" s="54">
        <v>80080.030960961318</v>
      </c>
      <c r="CB39" s="54"/>
      <c r="CC39" s="54"/>
      <c r="CD39" s="58">
        <v>1868978.7871482321</v>
      </c>
      <c r="CE39" s="55">
        <f t="shared" si="4"/>
        <v>1949058.8181091934</v>
      </c>
      <c r="CF39" s="142">
        <f t="shared" si="5"/>
        <v>2145812.1046914891</v>
      </c>
      <c r="CG39" s="143">
        <f t="shared" si="6"/>
        <v>3012871.9567518188</v>
      </c>
      <c r="CH39" s="143">
        <f>ponuda2013!BQ39</f>
        <v>3012872.1356578092</v>
      </c>
      <c r="CI39" s="62">
        <f t="shared" si="7"/>
        <v>0.17890599044039845</v>
      </c>
      <c r="CL39" s="62"/>
    </row>
    <row r="40" spans="1:90" customFormat="1" ht="15" x14ac:dyDescent="0.25">
      <c r="A40" s="139">
        <v>33</v>
      </c>
      <c r="B40" s="64" t="s">
        <v>262</v>
      </c>
      <c r="C40" s="65" t="s">
        <v>355</v>
      </c>
      <c r="D40" s="54">
        <v>3730.0805121313329</v>
      </c>
      <c r="E40" s="54">
        <v>1047.8909764248701</v>
      </c>
      <c r="F40" s="54">
        <v>323.49642948170782</v>
      </c>
      <c r="G40" s="54">
        <v>3528.4645663320571</v>
      </c>
      <c r="H40" s="54">
        <v>22342.0966562467</v>
      </c>
      <c r="I40" s="54">
        <v>2778.9158279750391</v>
      </c>
      <c r="J40" s="54">
        <v>3609.5985258777005</v>
      </c>
      <c r="K40" s="54">
        <v>5072.1838798307226</v>
      </c>
      <c r="L40" s="54">
        <v>4069.8513744399597</v>
      </c>
      <c r="M40" s="54">
        <v>3986.6803553620507</v>
      </c>
      <c r="N40" s="54">
        <v>2346.4176203806405</v>
      </c>
      <c r="O40" s="54">
        <v>1230.3232758643753</v>
      </c>
      <c r="P40" s="54">
        <v>2299.7215170465606</v>
      </c>
      <c r="Q40" s="54">
        <v>3012.237416073141</v>
      </c>
      <c r="R40" s="54">
        <v>24.06480900827421</v>
      </c>
      <c r="S40" s="54">
        <v>1220.9457355657171</v>
      </c>
      <c r="T40" s="54">
        <v>441.025098192825</v>
      </c>
      <c r="U40" s="54">
        <v>1355.5878414966562</v>
      </c>
      <c r="V40" s="54">
        <v>1256.4836942044194</v>
      </c>
      <c r="W40" s="54">
        <v>527.89869999147709</v>
      </c>
      <c r="X40" s="54">
        <v>4.676609806174497</v>
      </c>
      <c r="Y40" s="54">
        <v>837.22490564655482</v>
      </c>
      <c r="Z40" s="54">
        <v>2706.7988645383798</v>
      </c>
      <c r="AA40" s="54">
        <v>1312.9830649392325</v>
      </c>
      <c r="AB40" s="54">
        <v>266.05839963760423</v>
      </c>
      <c r="AC40" s="54">
        <v>855.14071580998348</v>
      </c>
      <c r="AD40" s="54">
        <v>26648.880530962469</v>
      </c>
      <c r="AE40" s="54">
        <v>5720.756274422457</v>
      </c>
      <c r="AF40" s="54">
        <v>39248.46755696027</v>
      </c>
      <c r="AG40" s="54">
        <v>12312.11040265739</v>
      </c>
      <c r="AH40" s="54">
        <v>3192.60802291767</v>
      </c>
      <c r="AI40" s="54">
        <v>356.25418240565745</v>
      </c>
      <c r="AJ40" s="54">
        <v>3020.7492805215197</v>
      </c>
      <c r="AK40" s="54">
        <v>57273.082246656966</v>
      </c>
      <c r="AL40" s="54">
        <v>58302.578814217122</v>
      </c>
      <c r="AM40" s="54">
        <v>10580.57639601685</v>
      </c>
      <c r="AN40" s="54">
        <v>1880.8248349152889</v>
      </c>
      <c r="AO40" s="54">
        <v>6193.429209813723</v>
      </c>
      <c r="AP40" s="54">
        <v>6477.7441195339698</v>
      </c>
      <c r="AQ40" s="54">
        <v>17913.50348945698</v>
      </c>
      <c r="AR40" s="54">
        <v>6104.3586229578059</v>
      </c>
      <c r="AS40" s="54">
        <v>2487.5899993159846</v>
      </c>
      <c r="AT40" s="54">
        <v>2291.758508160156</v>
      </c>
      <c r="AU40" s="54">
        <v>7.6053126165741674</v>
      </c>
      <c r="AV40" s="54">
        <v>24.410877368627308</v>
      </c>
      <c r="AW40" s="54">
        <v>17796.853206029929</v>
      </c>
      <c r="AX40" s="54">
        <v>1804.2673123865407</v>
      </c>
      <c r="AY40" s="54">
        <v>2222.23532738421</v>
      </c>
      <c r="AZ40" s="54">
        <v>12552.599228153733</v>
      </c>
      <c r="BA40" s="54">
        <v>458.2188641994947</v>
      </c>
      <c r="BB40" s="54">
        <v>173.42085852203391</v>
      </c>
      <c r="BC40" s="54">
        <v>1458.5274651095003</v>
      </c>
      <c r="BD40" s="54">
        <v>1124.3497496619198</v>
      </c>
      <c r="BE40" s="54">
        <v>742.56993095814437</v>
      </c>
      <c r="BF40" s="54">
        <v>25204.207447160243</v>
      </c>
      <c r="BG40" s="54">
        <v>21478.698420516495</v>
      </c>
      <c r="BH40" s="54">
        <v>232.88059905001865</v>
      </c>
      <c r="BI40" s="54">
        <v>1917.3914390114419</v>
      </c>
      <c r="BJ40" s="54">
        <v>636.33036725601983</v>
      </c>
      <c r="BK40" s="54">
        <v>18855.4307840279</v>
      </c>
      <c r="BL40" s="54">
        <v>22386.521249526457</v>
      </c>
      <c r="BM40" s="54">
        <v>561.3524401534462</v>
      </c>
      <c r="BN40" s="54">
        <v>394.46096591985196</v>
      </c>
      <c r="BO40" s="54">
        <v>0</v>
      </c>
      <c r="BP40" s="54">
        <v>0</v>
      </c>
      <c r="BQ40" s="55">
        <f t="shared" si="0"/>
        <v>460224.45170920901</v>
      </c>
      <c r="BR40" s="54">
        <v>207386.46346737738</v>
      </c>
      <c r="BS40" s="54">
        <v>3.1722275565170724E-2</v>
      </c>
      <c r="BT40" s="54">
        <v>2475.2023323952703</v>
      </c>
      <c r="BU40" s="140">
        <f t="shared" si="1"/>
        <v>209861.69752204823</v>
      </c>
      <c r="BV40" s="54">
        <v>4072.5681323296085</v>
      </c>
      <c r="BW40" s="54">
        <v>0</v>
      </c>
      <c r="BX40" s="54">
        <v>0</v>
      </c>
      <c r="BY40" s="141">
        <f t="shared" si="2"/>
        <v>0</v>
      </c>
      <c r="BZ40" s="141">
        <f t="shared" si="3"/>
        <v>4072.5681323296085</v>
      </c>
      <c r="CA40" s="54">
        <v>60311.775475529175</v>
      </c>
      <c r="CB40" s="54"/>
      <c r="CC40" s="54"/>
      <c r="CD40" s="58">
        <v>843942.28564498818</v>
      </c>
      <c r="CE40" s="55">
        <f t="shared" si="4"/>
        <v>904254.06112051732</v>
      </c>
      <c r="CF40" s="142">
        <f t="shared" si="5"/>
        <v>1118188.3267748952</v>
      </c>
      <c r="CG40" s="143">
        <f t="shared" si="6"/>
        <v>1578412.7784841042</v>
      </c>
      <c r="CH40" s="143">
        <f>ponuda2013!BQ40</f>
        <v>1578413.1112200245</v>
      </c>
      <c r="CI40" s="62">
        <f t="shared" si="7"/>
        <v>0.33273592032492161</v>
      </c>
      <c r="CL40" s="62"/>
    </row>
    <row r="41" spans="1:90" customFormat="1" ht="15" x14ac:dyDescent="0.25">
      <c r="A41" s="139">
        <v>34</v>
      </c>
      <c r="B41" s="64" t="s">
        <v>263</v>
      </c>
      <c r="C41" s="65" t="s">
        <v>324</v>
      </c>
      <c r="D41" s="54">
        <v>59868.115555489312</v>
      </c>
      <c r="E41" s="54">
        <v>5614.0236640095891</v>
      </c>
      <c r="F41" s="54">
        <v>13558.403258941613</v>
      </c>
      <c r="G41" s="54">
        <v>296787.01145110565</v>
      </c>
      <c r="H41" s="54">
        <v>1078477.6526371823</v>
      </c>
      <c r="I41" s="54">
        <v>112190.03712862992</v>
      </c>
      <c r="J41" s="54">
        <v>84903.329646963874</v>
      </c>
      <c r="K41" s="54">
        <v>25500.828794740053</v>
      </c>
      <c r="L41" s="54">
        <v>55832.867376586029</v>
      </c>
      <c r="M41" s="54">
        <v>182.75487990738287</v>
      </c>
      <c r="N41" s="54">
        <v>60980.307877088373</v>
      </c>
      <c r="O41" s="54">
        <v>62154.568215237021</v>
      </c>
      <c r="P41" s="54">
        <v>70816.19877413052</v>
      </c>
      <c r="Q41" s="54">
        <v>212251.40446871161</v>
      </c>
      <c r="R41" s="54">
        <v>53739.149741567147</v>
      </c>
      <c r="S41" s="54">
        <v>161176.42791490044</v>
      </c>
      <c r="T41" s="54">
        <v>59669.849257714275</v>
      </c>
      <c r="U41" s="54">
        <v>83420.41600138224</v>
      </c>
      <c r="V41" s="54">
        <v>79993.761480675865</v>
      </c>
      <c r="W41" s="54">
        <v>20067.949155899463</v>
      </c>
      <c r="X41" s="54">
        <v>13322.595060976319</v>
      </c>
      <c r="Y41" s="54">
        <v>42277.017500661212</v>
      </c>
      <c r="Z41" s="54">
        <v>198784.65882863456</v>
      </c>
      <c r="AA41" s="54">
        <v>23972.056834973439</v>
      </c>
      <c r="AB41" s="54">
        <v>19623.780471447601</v>
      </c>
      <c r="AC41" s="54">
        <v>11782.725297137484</v>
      </c>
      <c r="AD41" s="54">
        <v>62273.67663039425</v>
      </c>
      <c r="AE41" s="54">
        <v>43216.59951221128</v>
      </c>
      <c r="AF41" s="54">
        <v>1009798.7360543093</v>
      </c>
      <c r="AG41" s="54">
        <v>188035.87361912607</v>
      </c>
      <c r="AH41" s="54">
        <v>433210.78100601392</v>
      </c>
      <c r="AI41" s="54">
        <v>221572.68182942926</v>
      </c>
      <c r="AJ41" s="54">
        <v>457389.55890836613</v>
      </c>
      <c r="AK41" s="54">
        <v>508040.68260199501</v>
      </c>
      <c r="AL41" s="54">
        <v>5210.0489913360034</v>
      </c>
      <c r="AM41" s="54">
        <v>3407.7712692520222</v>
      </c>
      <c r="AN41" s="54">
        <v>656.7128102960836</v>
      </c>
      <c r="AO41" s="54">
        <v>3397.592281723887</v>
      </c>
      <c r="AP41" s="54">
        <v>223.2415455068969</v>
      </c>
      <c r="AQ41" s="54">
        <v>10674.555566215862</v>
      </c>
      <c r="AR41" s="54">
        <v>9205.5963414207417</v>
      </c>
      <c r="AS41" s="54">
        <v>4474.482945718164</v>
      </c>
      <c r="AT41" s="54">
        <v>37532.293514897137</v>
      </c>
      <c r="AU41" s="54">
        <v>1473.2715583413785</v>
      </c>
      <c r="AV41" s="54">
        <v>1378.6193790698255</v>
      </c>
      <c r="AW41" s="54">
        <v>10521.402418930224</v>
      </c>
      <c r="AX41" s="54">
        <v>8513.4265238277458</v>
      </c>
      <c r="AY41" s="54">
        <v>3475.164853377687</v>
      </c>
      <c r="AZ41" s="54">
        <v>31695.780215909595</v>
      </c>
      <c r="BA41" s="54">
        <v>183.26474718039316</v>
      </c>
      <c r="BB41" s="54">
        <v>9505.5581428998612</v>
      </c>
      <c r="BC41" s="54">
        <v>1850.4878525455988</v>
      </c>
      <c r="BD41" s="54">
        <v>3684.1853177975086</v>
      </c>
      <c r="BE41" s="54">
        <v>2197.3836489704158</v>
      </c>
      <c r="BF41" s="54">
        <v>30538.15283300649</v>
      </c>
      <c r="BG41" s="54">
        <v>3087.1927679162295</v>
      </c>
      <c r="BH41" s="54">
        <v>557.15410418977399</v>
      </c>
      <c r="BI41" s="54">
        <v>1099.2754153284527</v>
      </c>
      <c r="BJ41" s="54">
        <v>928.75633434481563</v>
      </c>
      <c r="BK41" s="54">
        <v>2350.6468643965295</v>
      </c>
      <c r="BL41" s="54">
        <v>70406.472793540641</v>
      </c>
      <c r="BM41" s="54">
        <v>1787.8022251759091</v>
      </c>
      <c r="BN41" s="54">
        <v>1719.1948815434896</v>
      </c>
      <c r="BO41" s="54">
        <v>0</v>
      </c>
      <c r="BP41" s="54">
        <v>0</v>
      </c>
      <c r="BQ41" s="55">
        <f t="shared" si="0"/>
        <v>6092221.9695811961</v>
      </c>
      <c r="BR41" s="54">
        <v>0</v>
      </c>
      <c r="BS41" s="54">
        <v>0</v>
      </c>
      <c r="BT41" s="54">
        <v>14208.32529267696</v>
      </c>
      <c r="BU41" s="140">
        <f t="shared" si="1"/>
        <v>14208.32529267696</v>
      </c>
      <c r="BV41" s="54">
        <v>0</v>
      </c>
      <c r="BW41" s="54">
        <v>0</v>
      </c>
      <c r="BX41" s="54">
        <v>0</v>
      </c>
      <c r="BY41" s="141">
        <f t="shared" si="2"/>
        <v>0</v>
      </c>
      <c r="BZ41" s="141">
        <f t="shared" si="3"/>
        <v>0</v>
      </c>
      <c r="CA41" s="54">
        <v>0</v>
      </c>
      <c r="CB41" s="54"/>
      <c r="CC41" s="54"/>
      <c r="CD41" s="58">
        <v>2123398.6755967778</v>
      </c>
      <c r="CE41" s="55">
        <f t="shared" si="4"/>
        <v>2123398.6755967778</v>
      </c>
      <c r="CF41" s="142">
        <f t="shared" si="5"/>
        <v>2137607.000889455</v>
      </c>
      <c r="CG41" s="143">
        <f t="shared" si="6"/>
        <v>8229828.9704706511</v>
      </c>
      <c r="CH41" s="143">
        <f>ponuda2013!BQ41</f>
        <v>8229828.9704706529</v>
      </c>
      <c r="CI41" s="62">
        <f t="shared" si="7"/>
        <v>0</v>
      </c>
      <c r="CL41" s="62"/>
    </row>
    <row r="42" spans="1:90" customFormat="1" ht="15" x14ac:dyDescent="0.25">
      <c r="A42" s="139">
        <v>35</v>
      </c>
      <c r="B42" s="64" t="s">
        <v>264</v>
      </c>
      <c r="C42" s="65" t="s">
        <v>325</v>
      </c>
      <c r="D42" s="54">
        <v>7608.9604315981123</v>
      </c>
      <c r="E42" s="54">
        <v>1080.4470347716233</v>
      </c>
      <c r="F42" s="54">
        <v>210.20850671051491</v>
      </c>
      <c r="G42" s="54">
        <v>6759.0156307256457</v>
      </c>
      <c r="H42" s="54">
        <v>43299.800353734747</v>
      </c>
      <c r="I42" s="54">
        <v>15469.09234551627</v>
      </c>
      <c r="J42" s="54">
        <v>2980.8335878508242</v>
      </c>
      <c r="K42" s="54">
        <v>880.47135976672644</v>
      </c>
      <c r="L42" s="54">
        <v>19079.535705443224</v>
      </c>
      <c r="M42" s="54">
        <v>6.2160264684096811</v>
      </c>
      <c r="N42" s="54">
        <v>3466.9318900378184</v>
      </c>
      <c r="O42" s="54">
        <v>10472.367582767092</v>
      </c>
      <c r="P42" s="54">
        <v>2242.785509246959</v>
      </c>
      <c r="Q42" s="54">
        <v>5588.9476504952172</v>
      </c>
      <c r="R42" s="54">
        <v>4278.4265640563681</v>
      </c>
      <c r="S42" s="54">
        <v>4450.6032755211791</v>
      </c>
      <c r="T42" s="54">
        <v>3799.757567331555</v>
      </c>
      <c r="U42" s="54">
        <v>6485.1645898525885</v>
      </c>
      <c r="V42" s="54">
        <v>4585.0803457900029</v>
      </c>
      <c r="W42" s="54">
        <v>1478.3601326965941</v>
      </c>
      <c r="X42" s="54">
        <v>9535.5276110790874</v>
      </c>
      <c r="Y42" s="54">
        <v>3811.9234983507522</v>
      </c>
      <c r="Z42" s="54">
        <v>3677.4466940714551</v>
      </c>
      <c r="AA42" s="54">
        <v>87423.649955221801</v>
      </c>
      <c r="AB42" s="54">
        <v>8046.1339584627558</v>
      </c>
      <c r="AC42" s="54">
        <v>13349.800217893247</v>
      </c>
      <c r="AD42" s="54">
        <v>14195.081860375292</v>
      </c>
      <c r="AE42" s="54">
        <v>13115.515608525971</v>
      </c>
      <c r="AF42" s="54">
        <v>98211.927362599265</v>
      </c>
      <c r="AG42" s="54">
        <v>95043.257596184674</v>
      </c>
      <c r="AH42" s="54">
        <v>5241.4391741285808</v>
      </c>
      <c r="AI42" s="54">
        <v>455.39070555478838</v>
      </c>
      <c r="AJ42" s="54">
        <v>573.03567029542626</v>
      </c>
      <c r="AK42" s="54">
        <v>11829.828226508787</v>
      </c>
      <c r="AL42" s="54">
        <v>60141.793439360052</v>
      </c>
      <c r="AM42" s="54">
        <v>10560.714576452066</v>
      </c>
      <c r="AN42" s="54">
        <v>11012.510971468162</v>
      </c>
      <c r="AO42" s="54">
        <v>3151.4000190658876</v>
      </c>
      <c r="AP42" s="54">
        <v>124171.67805584711</v>
      </c>
      <c r="AQ42" s="54">
        <v>12416.203893645783</v>
      </c>
      <c r="AR42" s="54">
        <v>189472.69176470253</v>
      </c>
      <c r="AS42" s="54">
        <v>64313.400143589592</v>
      </c>
      <c r="AT42" s="54">
        <v>72047.861888744985</v>
      </c>
      <c r="AU42" s="54">
        <v>780.66006453315265</v>
      </c>
      <c r="AV42" s="54">
        <v>839.65179636227072</v>
      </c>
      <c r="AW42" s="54">
        <v>30307.582113099634</v>
      </c>
      <c r="AX42" s="54">
        <v>23070.265031280771</v>
      </c>
      <c r="AY42" s="54">
        <v>3522.7374887015512</v>
      </c>
      <c r="AZ42" s="54">
        <v>27133.656992150551</v>
      </c>
      <c r="BA42" s="54">
        <v>1801.667286537006</v>
      </c>
      <c r="BB42" s="54">
        <v>1154.5594880644089</v>
      </c>
      <c r="BC42" s="54">
        <v>3385.058737021348</v>
      </c>
      <c r="BD42" s="54">
        <v>954.54687474819298</v>
      </c>
      <c r="BE42" s="54">
        <v>10004.035637477675</v>
      </c>
      <c r="BF42" s="54">
        <v>212685.33529412441</v>
      </c>
      <c r="BG42" s="54">
        <v>7773.2703562165261</v>
      </c>
      <c r="BH42" s="54">
        <v>10507.836576143398</v>
      </c>
      <c r="BI42" s="54">
        <v>5877.1281364657125</v>
      </c>
      <c r="BJ42" s="54">
        <v>5688.0925849197247</v>
      </c>
      <c r="BK42" s="54">
        <v>13578.5201490933</v>
      </c>
      <c r="BL42" s="54">
        <v>39991.471652514796</v>
      </c>
      <c r="BM42" s="54">
        <v>2924.6431168133322</v>
      </c>
      <c r="BN42" s="54">
        <v>6428.9671828625333</v>
      </c>
      <c r="BO42" s="54">
        <v>0</v>
      </c>
      <c r="BP42" s="54">
        <v>0</v>
      </c>
      <c r="BQ42" s="55">
        <f t="shared" si="0"/>
        <v>1464430.9055416395</v>
      </c>
      <c r="BR42" s="54">
        <v>114432.48925385559</v>
      </c>
      <c r="BS42" s="54">
        <v>0</v>
      </c>
      <c r="BT42" s="54">
        <v>0</v>
      </c>
      <c r="BU42" s="140">
        <f t="shared" si="1"/>
        <v>114432.48925385559</v>
      </c>
      <c r="BV42" s="54">
        <v>0</v>
      </c>
      <c r="BW42" s="54">
        <v>0</v>
      </c>
      <c r="BX42" s="54">
        <v>0</v>
      </c>
      <c r="BY42" s="141">
        <f t="shared" si="2"/>
        <v>0</v>
      </c>
      <c r="BZ42" s="141">
        <f t="shared" si="3"/>
        <v>0</v>
      </c>
      <c r="CA42" s="54">
        <v>0</v>
      </c>
      <c r="CB42" s="54"/>
      <c r="CC42" s="54"/>
      <c r="CD42" s="58">
        <v>189308.73403867322</v>
      </c>
      <c r="CE42" s="55">
        <f t="shared" si="4"/>
        <v>189308.73403867322</v>
      </c>
      <c r="CF42" s="142">
        <f t="shared" si="5"/>
        <v>303741.22329252883</v>
      </c>
      <c r="CG42" s="143">
        <f t="shared" si="6"/>
        <v>1768172.1288341684</v>
      </c>
      <c r="CH42" s="143">
        <f>ponuda2013!BQ42</f>
        <v>1768172.1288341694</v>
      </c>
      <c r="CI42" s="62">
        <f t="shared" si="7"/>
        <v>0</v>
      </c>
      <c r="CL42" s="62"/>
    </row>
    <row r="43" spans="1:90" customFormat="1" ht="15" x14ac:dyDescent="0.25">
      <c r="A43" s="139">
        <v>36</v>
      </c>
      <c r="B43" s="64" t="s">
        <v>265</v>
      </c>
      <c r="C43" s="65" t="s">
        <v>356</v>
      </c>
      <c r="D43" s="54">
        <v>80.91122200304109</v>
      </c>
      <c r="E43" s="54">
        <v>941.86769704527524</v>
      </c>
      <c r="F43" s="54">
        <v>2240.7569434981788</v>
      </c>
      <c r="G43" s="54">
        <v>3392.7175124762775</v>
      </c>
      <c r="H43" s="54">
        <v>4543.6609355164401</v>
      </c>
      <c r="I43" s="54">
        <v>3598.7191903029043</v>
      </c>
      <c r="J43" s="54">
        <v>1717.5293703266254</v>
      </c>
      <c r="K43" s="54">
        <v>2045.4705087114728</v>
      </c>
      <c r="L43" s="54">
        <v>1895.3617176326366</v>
      </c>
      <c r="M43" s="54">
        <v>2693.0842566547331</v>
      </c>
      <c r="N43" s="54">
        <v>2890.8069865398593</v>
      </c>
      <c r="O43" s="54">
        <v>8707.2053213676936</v>
      </c>
      <c r="P43" s="54">
        <v>1631.0666518478438</v>
      </c>
      <c r="Q43" s="54">
        <v>3906.9596271827204</v>
      </c>
      <c r="R43" s="54">
        <v>744.18935597291443</v>
      </c>
      <c r="S43" s="54">
        <v>9213.2229806940741</v>
      </c>
      <c r="T43" s="54">
        <v>1763.7004713017338</v>
      </c>
      <c r="U43" s="54">
        <v>3748.5172188333258</v>
      </c>
      <c r="V43" s="54">
        <v>5669.7345019201748</v>
      </c>
      <c r="W43" s="54">
        <v>524.20509034810823</v>
      </c>
      <c r="X43" s="54">
        <v>1976.6620920596515</v>
      </c>
      <c r="Y43" s="54">
        <v>2774.8122327178435</v>
      </c>
      <c r="Z43" s="54">
        <v>9070.3562284754989</v>
      </c>
      <c r="AA43" s="54">
        <v>8704.7818846837708</v>
      </c>
      <c r="AB43" s="54">
        <v>697.98946085331647</v>
      </c>
      <c r="AC43" s="54">
        <v>8943.147738341042</v>
      </c>
      <c r="AD43" s="54">
        <v>7492.938100500789</v>
      </c>
      <c r="AE43" s="54">
        <v>29452.773048830495</v>
      </c>
      <c r="AF43" s="54">
        <v>188571.63530880332</v>
      </c>
      <c r="AG43" s="54">
        <v>33115.916101640236</v>
      </c>
      <c r="AH43" s="54">
        <v>8480.119009676815</v>
      </c>
      <c r="AI43" s="54">
        <v>8776.436059524367</v>
      </c>
      <c r="AJ43" s="54">
        <v>9134.1070569205494</v>
      </c>
      <c r="AK43" s="54">
        <v>7545.9840077080298</v>
      </c>
      <c r="AL43" s="54">
        <v>1732.1350757497294</v>
      </c>
      <c r="AM43" s="54">
        <v>88134.218550110148</v>
      </c>
      <c r="AN43" s="54">
        <v>613.96463818587472</v>
      </c>
      <c r="AO43" s="54">
        <v>15444.043373099532</v>
      </c>
      <c r="AP43" s="54">
        <v>6614.9198348189639</v>
      </c>
      <c r="AQ43" s="54">
        <v>28432.660693387996</v>
      </c>
      <c r="AR43" s="54">
        <v>19599.724923487593</v>
      </c>
      <c r="AS43" s="54">
        <v>45942.211331557104</v>
      </c>
      <c r="AT43" s="54">
        <v>6470.236914199304</v>
      </c>
      <c r="AU43" s="54">
        <v>6466.5265320778417</v>
      </c>
      <c r="AV43" s="54">
        <v>381.15302612677976</v>
      </c>
      <c r="AW43" s="54">
        <v>138909.84813750372</v>
      </c>
      <c r="AX43" s="54">
        <v>2926.6163118174991</v>
      </c>
      <c r="AY43" s="54">
        <v>1394.6598267905929</v>
      </c>
      <c r="AZ43" s="54">
        <v>31634.246023470187</v>
      </c>
      <c r="BA43" s="54">
        <v>646.87899471529238</v>
      </c>
      <c r="BB43" s="54">
        <v>2400.8677191839738</v>
      </c>
      <c r="BC43" s="54">
        <v>1863.4224184743598</v>
      </c>
      <c r="BD43" s="54">
        <v>85289.544635023689</v>
      </c>
      <c r="BE43" s="54">
        <v>4584.7346080385796</v>
      </c>
      <c r="BF43" s="54">
        <v>547777.78613070294</v>
      </c>
      <c r="BG43" s="54">
        <v>33123.167504054203</v>
      </c>
      <c r="BH43" s="54">
        <v>11156.207362945177</v>
      </c>
      <c r="BI43" s="54">
        <v>2024.0048089283787</v>
      </c>
      <c r="BJ43" s="54">
        <v>6973.6665824797346</v>
      </c>
      <c r="BK43" s="54">
        <v>35416.83276999896</v>
      </c>
      <c r="BL43" s="54">
        <v>54977.984196356367</v>
      </c>
      <c r="BM43" s="54">
        <v>64.020477737994952</v>
      </c>
      <c r="BN43" s="54">
        <v>4485.5401494774678</v>
      </c>
      <c r="BO43" s="54">
        <v>0</v>
      </c>
      <c r="BP43" s="54">
        <v>0</v>
      </c>
      <c r="BQ43" s="55">
        <f t="shared" si="0"/>
        <v>1572169.169441412</v>
      </c>
      <c r="BR43" s="54">
        <f>2245339.76234873+67</f>
        <v>2245406.7623487301</v>
      </c>
      <c r="BS43" s="54">
        <v>0</v>
      </c>
      <c r="BT43" s="54">
        <v>5747.1762177377532</v>
      </c>
      <c r="BU43" s="140">
        <f t="shared" si="1"/>
        <v>2251153.9385664677</v>
      </c>
      <c r="BV43" s="54">
        <v>4327.9720542463137</v>
      </c>
      <c r="BW43" s="54">
        <v>0</v>
      </c>
      <c r="BX43" s="54">
        <v>0</v>
      </c>
      <c r="BY43" s="141">
        <f t="shared" si="2"/>
        <v>0</v>
      </c>
      <c r="BZ43" s="141">
        <f t="shared" si="3"/>
        <v>4327.9720542463137</v>
      </c>
      <c r="CA43" s="54">
        <v>0</v>
      </c>
      <c r="CB43" s="54"/>
      <c r="CC43" s="54"/>
      <c r="CD43" s="58">
        <v>22293695.641261637</v>
      </c>
      <c r="CE43" s="55">
        <f t="shared" si="4"/>
        <v>22293695.641261637</v>
      </c>
      <c r="CF43" s="142">
        <f t="shared" si="5"/>
        <v>24549177.551882353</v>
      </c>
      <c r="CG43" s="143">
        <f t="shared" si="6"/>
        <v>26121346.721323766</v>
      </c>
      <c r="CH43" s="143">
        <f>ponuda2013!BQ43</f>
        <v>26121346.667443499</v>
      </c>
      <c r="CI43" s="62">
        <f t="shared" si="7"/>
        <v>-5.3880266845226288E-2</v>
      </c>
      <c r="CL43" s="62"/>
    </row>
    <row r="44" spans="1:90" customFormat="1" ht="15" x14ac:dyDescent="0.25">
      <c r="A44" s="139">
        <v>37</v>
      </c>
      <c r="B44" s="64" t="s">
        <v>266</v>
      </c>
      <c r="C44" s="65" t="s">
        <v>357</v>
      </c>
      <c r="D44" s="54">
        <v>2219.8061552773547</v>
      </c>
      <c r="E44" s="54">
        <v>453.47631652881904</v>
      </c>
      <c r="F44" s="54">
        <v>12.875522656554347</v>
      </c>
      <c r="G44" s="54">
        <v>7758.1013388043266</v>
      </c>
      <c r="H44" s="54">
        <v>17227.311565373588</v>
      </c>
      <c r="I44" s="54">
        <v>10126.899543588846</v>
      </c>
      <c r="J44" s="54">
        <v>3648.0751810898073</v>
      </c>
      <c r="K44" s="54">
        <v>785.58006698188683</v>
      </c>
      <c r="L44" s="54">
        <v>17150.305162977253</v>
      </c>
      <c r="M44" s="54">
        <v>5.4605937092197188</v>
      </c>
      <c r="N44" s="54">
        <v>4670.4044697262298</v>
      </c>
      <c r="O44" s="54">
        <v>9460.7050366355779</v>
      </c>
      <c r="P44" s="54">
        <v>5997.4514694519639</v>
      </c>
      <c r="Q44" s="54">
        <v>8023.548319670208</v>
      </c>
      <c r="R44" s="54">
        <v>1912.0895076154718</v>
      </c>
      <c r="S44" s="54">
        <v>10372.279823639607</v>
      </c>
      <c r="T44" s="54">
        <v>6832.3007315186296</v>
      </c>
      <c r="U44" s="54">
        <v>8619.7928049809252</v>
      </c>
      <c r="V44" s="54">
        <v>5394.2875379814977</v>
      </c>
      <c r="W44" s="54">
        <v>943.58335127923169</v>
      </c>
      <c r="X44" s="54">
        <v>5611.7736311057533</v>
      </c>
      <c r="Y44" s="54">
        <v>3494.8932305957155</v>
      </c>
      <c r="Z44" s="54">
        <v>3124.3525030594064</v>
      </c>
      <c r="AA44" s="54">
        <v>78874.887421854786</v>
      </c>
      <c r="AB44" s="54">
        <v>3759.6091838077609</v>
      </c>
      <c r="AC44" s="54">
        <v>533.06503147648561</v>
      </c>
      <c r="AD44" s="54">
        <v>81.797223555078759</v>
      </c>
      <c r="AE44" s="54">
        <v>240.94460415711373</v>
      </c>
      <c r="AF44" s="54">
        <v>64493.030162632575</v>
      </c>
      <c r="AG44" s="54">
        <v>43814.995224475831</v>
      </c>
      <c r="AH44" s="54">
        <v>4101.4186611637469</v>
      </c>
      <c r="AI44" s="54">
        <v>470.42571683649805</v>
      </c>
      <c r="AJ44" s="54">
        <v>190.30503833726883</v>
      </c>
      <c r="AK44" s="54">
        <v>425.9438225033602</v>
      </c>
      <c r="AL44" s="54">
        <v>905.25473464314132</v>
      </c>
      <c r="AM44" s="54">
        <v>6000.2014963423735</v>
      </c>
      <c r="AN44" s="54">
        <v>78166.892394239563</v>
      </c>
      <c r="AO44" s="54">
        <v>885.80527772768301</v>
      </c>
      <c r="AP44" s="54">
        <v>12.249455683214942</v>
      </c>
      <c r="AQ44" s="54">
        <v>4368.0823527031462</v>
      </c>
      <c r="AR44" s="54">
        <v>15661.478613011037</v>
      </c>
      <c r="AS44" s="54">
        <v>9700.6271364220756</v>
      </c>
      <c r="AT44" s="54">
        <v>1005.0493402705499</v>
      </c>
      <c r="AU44" s="54">
        <v>922.81123267132466</v>
      </c>
      <c r="AV44" s="54">
        <v>130.08649920924594</v>
      </c>
      <c r="AW44" s="54">
        <v>271.34801197713932</v>
      </c>
      <c r="AX44" s="54">
        <v>727.904417147603</v>
      </c>
      <c r="AY44" s="54">
        <v>3772.1304765824907</v>
      </c>
      <c r="AZ44" s="54">
        <v>731.83551220664629</v>
      </c>
      <c r="BA44" s="54">
        <v>1903.9275842741797</v>
      </c>
      <c r="BB44" s="54">
        <v>620.06796020012337</v>
      </c>
      <c r="BC44" s="54">
        <v>1788.9380062005075</v>
      </c>
      <c r="BD44" s="54">
        <v>2955.0626351481965</v>
      </c>
      <c r="BE44" s="54">
        <v>526.49646071721111</v>
      </c>
      <c r="BF44" s="54">
        <v>38653.264406985174</v>
      </c>
      <c r="BG44" s="54">
        <v>9200.7948617941729</v>
      </c>
      <c r="BH44" s="54">
        <v>929.75683703680556</v>
      </c>
      <c r="BI44" s="54">
        <v>888.44753580213353</v>
      </c>
      <c r="BJ44" s="54">
        <v>9046.4181368619211</v>
      </c>
      <c r="BK44" s="54">
        <v>1433.107889184937</v>
      </c>
      <c r="BL44" s="54">
        <v>57804.132079724746</v>
      </c>
      <c r="BM44" s="54">
        <v>68.27339015802302</v>
      </c>
      <c r="BN44" s="54">
        <v>353.94083516367027</v>
      </c>
      <c r="BO44" s="54">
        <v>0</v>
      </c>
      <c r="BP44" s="54">
        <v>0</v>
      </c>
      <c r="BQ44" s="55">
        <f t="shared" si="0"/>
        <v>580266.16152513749</v>
      </c>
      <c r="BR44" s="54">
        <v>425444.8776868342</v>
      </c>
      <c r="BS44" s="54">
        <v>0</v>
      </c>
      <c r="BT44" s="54">
        <v>3611.9710955445735</v>
      </c>
      <c r="BU44" s="140">
        <f t="shared" si="1"/>
        <v>429056.84878237877</v>
      </c>
      <c r="BV44" s="54">
        <v>149158.17320300819</v>
      </c>
      <c r="BW44" s="54">
        <v>0</v>
      </c>
      <c r="BX44" s="54">
        <v>0</v>
      </c>
      <c r="BY44" s="141">
        <f t="shared" si="2"/>
        <v>0</v>
      </c>
      <c r="BZ44" s="141">
        <f t="shared" si="3"/>
        <v>149158.17320300819</v>
      </c>
      <c r="CA44" s="54">
        <v>221804.50598987064</v>
      </c>
      <c r="CB44" s="54"/>
      <c r="CC44" s="54"/>
      <c r="CD44" s="58">
        <v>125051.15721217429</v>
      </c>
      <c r="CE44" s="55">
        <f t="shared" si="4"/>
        <v>346855.6632020449</v>
      </c>
      <c r="CF44" s="142">
        <f t="shared" si="5"/>
        <v>925070.68518743187</v>
      </c>
      <c r="CG44" s="143">
        <f t="shared" si="6"/>
        <v>1505336.8467125692</v>
      </c>
      <c r="CH44" s="143">
        <f>ponuda2013!BQ44</f>
        <v>1505336.8467125685</v>
      </c>
      <c r="CI44" s="62">
        <f t="shared" si="7"/>
        <v>0</v>
      </c>
      <c r="CL44" s="62"/>
    </row>
    <row r="45" spans="1:90" customFormat="1" ht="15" x14ac:dyDescent="0.25">
      <c r="A45" s="139">
        <v>38</v>
      </c>
      <c r="B45" s="64" t="s">
        <v>267</v>
      </c>
      <c r="C45" s="65" t="s">
        <v>326</v>
      </c>
      <c r="D45" s="54">
        <v>161.36660285155378</v>
      </c>
      <c r="E45" s="54">
        <v>33.209074816008439</v>
      </c>
      <c r="F45" s="54">
        <v>37.565393341824752</v>
      </c>
      <c r="G45" s="54">
        <v>758.11744864378352</v>
      </c>
      <c r="H45" s="54">
        <v>58625.351393555349</v>
      </c>
      <c r="I45" s="54">
        <v>1298.1455639577475</v>
      </c>
      <c r="J45" s="54">
        <v>954.72406264356641</v>
      </c>
      <c r="K45" s="54">
        <v>657.52954419782623</v>
      </c>
      <c r="L45" s="54">
        <v>14734.048688022562</v>
      </c>
      <c r="M45" s="54">
        <v>4.2344586383493308</v>
      </c>
      <c r="N45" s="54">
        <v>7082.7749208817977</v>
      </c>
      <c r="O45" s="54">
        <v>8046.9019453692636</v>
      </c>
      <c r="P45" s="54">
        <v>2244.1990378821192</v>
      </c>
      <c r="Q45" s="54">
        <v>1331.3785213418564</v>
      </c>
      <c r="R45" s="54">
        <v>112.58213536507381</v>
      </c>
      <c r="S45" s="54">
        <v>1597.8394976814657</v>
      </c>
      <c r="T45" s="54">
        <v>1259.6772934765227</v>
      </c>
      <c r="U45" s="54">
        <v>2162.7743134230332</v>
      </c>
      <c r="V45" s="54">
        <v>1462.9136048777873</v>
      </c>
      <c r="W45" s="54">
        <v>278.39723246078938</v>
      </c>
      <c r="X45" s="54">
        <v>901.96072573574418</v>
      </c>
      <c r="Y45" s="54">
        <v>1600.5575565224526</v>
      </c>
      <c r="Z45" s="54">
        <v>979.89416163303599</v>
      </c>
      <c r="AA45" s="54">
        <v>6214.1892233914805</v>
      </c>
      <c r="AB45" s="54">
        <v>352.37755149583882</v>
      </c>
      <c r="AC45" s="54">
        <v>1102.2227185002148</v>
      </c>
      <c r="AD45" s="54">
        <v>202.61697577472756</v>
      </c>
      <c r="AE45" s="54">
        <v>1436.8407862519641</v>
      </c>
      <c r="AF45" s="54">
        <v>45775.688432774863</v>
      </c>
      <c r="AG45" s="54">
        <v>45312.096086460122</v>
      </c>
      <c r="AH45" s="54">
        <v>39.003476557783422</v>
      </c>
      <c r="AI45" s="54">
        <v>14.583904500857594</v>
      </c>
      <c r="AJ45" s="54">
        <v>24.973223982558387</v>
      </c>
      <c r="AK45" s="54">
        <v>719.02499427586338</v>
      </c>
      <c r="AL45" s="54">
        <v>1170.8400335425654</v>
      </c>
      <c r="AM45" s="54">
        <v>4564.1820449857705</v>
      </c>
      <c r="AN45" s="54">
        <v>8985.9657914107374</v>
      </c>
      <c r="AO45" s="54">
        <v>491139.46498332743</v>
      </c>
      <c r="AP45" s="54">
        <v>150734.07659274747</v>
      </c>
      <c r="AQ45" s="54">
        <v>138.11409159387691</v>
      </c>
      <c r="AR45" s="54">
        <v>11165.07014054808</v>
      </c>
      <c r="AS45" s="54">
        <v>5547.3338418037229</v>
      </c>
      <c r="AT45" s="54">
        <v>1837.3781431311188</v>
      </c>
      <c r="AU45" s="54">
        <v>519.74923416486661</v>
      </c>
      <c r="AV45" s="54">
        <v>94.586989142605844</v>
      </c>
      <c r="AW45" s="54">
        <v>373.70702304177917</v>
      </c>
      <c r="AX45" s="54">
        <v>41.346983153129074</v>
      </c>
      <c r="AY45" s="54">
        <v>1.4128121936511351</v>
      </c>
      <c r="AZ45" s="54">
        <v>6580.0525679016346</v>
      </c>
      <c r="BA45" s="54">
        <v>238.463462810018</v>
      </c>
      <c r="BB45" s="54">
        <v>647.40100644656718</v>
      </c>
      <c r="BC45" s="54">
        <v>33.515449832121085</v>
      </c>
      <c r="BD45" s="54">
        <v>0.11836408652413942</v>
      </c>
      <c r="BE45" s="54">
        <v>669.15999890759258</v>
      </c>
      <c r="BF45" s="54">
        <v>144129.65774878708</v>
      </c>
      <c r="BG45" s="54">
        <v>1242.286908570529</v>
      </c>
      <c r="BH45" s="54">
        <v>28.235284658222188</v>
      </c>
      <c r="BI45" s="54">
        <v>79.361912896646913</v>
      </c>
      <c r="BJ45" s="54">
        <v>46016.909221090064</v>
      </c>
      <c r="BK45" s="54">
        <v>2468.1575298015287</v>
      </c>
      <c r="BL45" s="54">
        <v>25770.365407504105</v>
      </c>
      <c r="BM45" s="54">
        <v>117.44666595019129</v>
      </c>
      <c r="BN45" s="54">
        <v>1750.0429044846885</v>
      </c>
      <c r="BO45" s="54">
        <v>0</v>
      </c>
      <c r="BP45" s="54">
        <v>0</v>
      </c>
      <c r="BQ45" s="55">
        <f t="shared" si="0"/>
        <v>1113604.1636898003</v>
      </c>
      <c r="BR45" s="54">
        <v>546996.65874345705</v>
      </c>
      <c r="BS45" s="54">
        <v>0</v>
      </c>
      <c r="BT45" s="54">
        <v>544.53398435890858</v>
      </c>
      <c r="BU45" s="140">
        <f t="shared" si="1"/>
        <v>547541.19272781594</v>
      </c>
      <c r="BV45" s="54">
        <v>7511.3205000737489</v>
      </c>
      <c r="BW45" s="54">
        <v>0</v>
      </c>
      <c r="BX45" s="54">
        <v>0</v>
      </c>
      <c r="BY45" s="141">
        <f t="shared" si="2"/>
        <v>0</v>
      </c>
      <c r="BZ45" s="141">
        <f t="shared" si="3"/>
        <v>7511.3205000737489</v>
      </c>
      <c r="CA45" s="54">
        <v>0</v>
      </c>
      <c r="CB45" s="54"/>
      <c r="CC45" s="54"/>
      <c r="CD45" s="58">
        <v>83730.804696884792</v>
      </c>
      <c r="CE45" s="55">
        <f t="shared" si="4"/>
        <v>83730.804696884792</v>
      </c>
      <c r="CF45" s="142">
        <f t="shared" si="5"/>
        <v>638783.31792477448</v>
      </c>
      <c r="CG45" s="143">
        <f t="shared" si="6"/>
        <v>1752387.4816145748</v>
      </c>
      <c r="CH45" s="143">
        <f>ponuda2013!BQ45</f>
        <v>1752387.4816145741</v>
      </c>
      <c r="CI45" s="62">
        <f t="shared" si="7"/>
        <v>0</v>
      </c>
      <c r="CL45" s="62"/>
    </row>
    <row r="46" spans="1:90" customFormat="1" ht="15" x14ac:dyDescent="0.25">
      <c r="A46" s="139">
        <v>39</v>
      </c>
      <c r="B46" s="64" t="s">
        <v>268</v>
      </c>
      <c r="C46" s="65" t="s">
        <v>327</v>
      </c>
      <c r="D46" s="54">
        <v>13596.654985258261</v>
      </c>
      <c r="E46" s="54">
        <v>2242.5483581122135</v>
      </c>
      <c r="F46" s="54">
        <v>4011.8526256801392</v>
      </c>
      <c r="G46" s="54">
        <v>25296.103235366114</v>
      </c>
      <c r="H46" s="54">
        <v>186737.53282012168</v>
      </c>
      <c r="I46" s="54">
        <v>55200.484383659074</v>
      </c>
      <c r="J46" s="54">
        <v>36701.058409642414</v>
      </c>
      <c r="K46" s="54">
        <v>8103.4552340063428</v>
      </c>
      <c r="L46" s="54">
        <v>32180.60834648379</v>
      </c>
      <c r="M46" s="54">
        <v>58.456515847013407</v>
      </c>
      <c r="N46" s="54">
        <v>53241.01801851426</v>
      </c>
      <c r="O46" s="54">
        <v>54462.861807704634</v>
      </c>
      <c r="P46" s="54">
        <v>26431.501909249095</v>
      </c>
      <c r="Q46" s="54">
        <v>50723.812940433738</v>
      </c>
      <c r="R46" s="54">
        <v>18188.662453379067</v>
      </c>
      <c r="S46" s="54">
        <v>132953.36369709461</v>
      </c>
      <c r="T46" s="54">
        <v>52058.553889490307</v>
      </c>
      <c r="U46" s="54">
        <v>50129.212785060292</v>
      </c>
      <c r="V46" s="54">
        <v>44011.82739978491</v>
      </c>
      <c r="W46" s="54">
        <v>16775.028649914846</v>
      </c>
      <c r="X46" s="54">
        <v>26812.746110420438</v>
      </c>
      <c r="Y46" s="54">
        <v>35601.107702880414</v>
      </c>
      <c r="Z46" s="54">
        <v>44930.864548406862</v>
      </c>
      <c r="AA46" s="54">
        <v>185138.43256969139</v>
      </c>
      <c r="AB46" s="54">
        <v>62892.19081125244</v>
      </c>
      <c r="AC46" s="54">
        <v>25607.717991696005</v>
      </c>
      <c r="AD46" s="54">
        <v>89656.958923087805</v>
      </c>
      <c r="AE46" s="54">
        <v>63058.896636169571</v>
      </c>
      <c r="AF46" s="54">
        <v>415611.80528222886</v>
      </c>
      <c r="AG46" s="54">
        <v>418644.14763577713</v>
      </c>
      <c r="AH46" s="54">
        <v>59243.658173808741</v>
      </c>
      <c r="AI46" s="54">
        <v>6683.5390909523721</v>
      </c>
      <c r="AJ46" s="54">
        <v>3116.4701719308941</v>
      </c>
      <c r="AK46" s="54">
        <v>37109.66873141312</v>
      </c>
      <c r="AL46" s="54">
        <v>8793.8632539254741</v>
      </c>
      <c r="AM46" s="54">
        <v>85037.470315842336</v>
      </c>
      <c r="AN46" s="54">
        <v>20751.171487622181</v>
      </c>
      <c r="AO46" s="54">
        <v>78860.629418179553</v>
      </c>
      <c r="AP46" s="54">
        <v>1631041.9221027181</v>
      </c>
      <c r="AQ46" s="54">
        <v>159721.02012353443</v>
      </c>
      <c r="AR46" s="54">
        <v>248728.80728475953</v>
      </c>
      <c r="AS46" s="54">
        <v>92651.89049418809</v>
      </c>
      <c r="AT46" s="54">
        <v>85064.733438740048</v>
      </c>
      <c r="AU46" s="54">
        <v>11931.426997468381</v>
      </c>
      <c r="AV46" s="54">
        <v>8292.7219464809441</v>
      </c>
      <c r="AW46" s="54">
        <v>143413.2676591964</v>
      </c>
      <c r="AX46" s="54">
        <v>78810.754214410612</v>
      </c>
      <c r="AY46" s="54">
        <v>8231.1852157796475</v>
      </c>
      <c r="AZ46" s="54">
        <v>155156.09656678396</v>
      </c>
      <c r="BA46" s="54">
        <v>25172.77495061302</v>
      </c>
      <c r="BB46" s="54">
        <v>4517.6970187746365</v>
      </c>
      <c r="BC46" s="54">
        <v>16932.571812254271</v>
      </c>
      <c r="BD46" s="54">
        <v>13466.573815549404</v>
      </c>
      <c r="BE46" s="54">
        <v>40199.36879208211</v>
      </c>
      <c r="BF46" s="54">
        <v>528061.23442454322</v>
      </c>
      <c r="BG46" s="54">
        <v>77511.41889545758</v>
      </c>
      <c r="BH46" s="54">
        <v>41305.429070482343</v>
      </c>
      <c r="BI46" s="54">
        <v>16498.599849881342</v>
      </c>
      <c r="BJ46" s="54">
        <v>54222.574267328848</v>
      </c>
      <c r="BK46" s="54">
        <v>51301.380012713365</v>
      </c>
      <c r="BL46" s="54">
        <v>73887.570805223615</v>
      </c>
      <c r="BM46" s="54">
        <v>18920.555554836512</v>
      </c>
      <c r="BN46" s="54">
        <v>16535.10623691931</v>
      </c>
      <c r="BO46" s="54">
        <v>3920.0582701131671</v>
      </c>
      <c r="BP46" s="54">
        <v>0</v>
      </c>
      <c r="BQ46" s="55">
        <f t="shared" si="0"/>
        <v>6136152.6771409232</v>
      </c>
      <c r="BR46" s="54">
        <v>4226814.8244337263</v>
      </c>
      <c r="BS46" s="54">
        <v>0</v>
      </c>
      <c r="BT46" s="54">
        <v>0</v>
      </c>
      <c r="BU46" s="140">
        <f t="shared" si="1"/>
        <v>4226814.8244337263</v>
      </c>
      <c r="BV46" s="54">
        <v>13648.794805724394</v>
      </c>
      <c r="BW46" s="54">
        <v>0</v>
      </c>
      <c r="BX46" s="54">
        <v>0</v>
      </c>
      <c r="BY46" s="141">
        <f t="shared" si="2"/>
        <v>0</v>
      </c>
      <c r="BZ46" s="141">
        <f t="shared" si="3"/>
        <v>13648.794805724394</v>
      </c>
      <c r="CA46" s="54">
        <v>0</v>
      </c>
      <c r="CB46" s="54"/>
      <c r="CC46" s="54"/>
      <c r="CD46" s="58">
        <v>1363785.6463350733</v>
      </c>
      <c r="CE46" s="55">
        <f t="shared" si="4"/>
        <v>1363785.6463350733</v>
      </c>
      <c r="CF46" s="142">
        <f t="shared" si="5"/>
        <v>5604249.2655745242</v>
      </c>
      <c r="CG46" s="143">
        <f t="shared" si="6"/>
        <v>11740401.942715447</v>
      </c>
      <c r="CH46" s="143">
        <f>ponuda2013!BQ46</f>
        <v>11740401.942715447</v>
      </c>
      <c r="CI46" s="62">
        <f t="shared" si="7"/>
        <v>0</v>
      </c>
      <c r="CL46" s="62"/>
    </row>
    <row r="47" spans="1:90" customFormat="1" ht="15" x14ac:dyDescent="0.25">
      <c r="A47" s="139">
        <v>40</v>
      </c>
      <c r="B47" s="64" t="s">
        <v>269</v>
      </c>
      <c r="C47" s="65" t="s">
        <v>328</v>
      </c>
      <c r="D47" s="54">
        <v>2193.8321388550748</v>
      </c>
      <c r="E47" s="54">
        <v>615.74895949577547</v>
      </c>
      <c r="F47" s="54">
        <v>660.58822588009298</v>
      </c>
      <c r="G47" s="54">
        <v>21054.986707904893</v>
      </c>
      <c r="H47" s="54">
        <v>73778.643903852877</v>
      </c>
      <c r="I47" s="54">
        <v>5409.8866316824615</v>
      </c>
      <c r="J47" s="54">
        <v>6253.9655194976067</v>
      </c>
      <c r="K47" s="54">
        <v>1255.6187796914869</v>
      </c>
      <c r="L47" s="54">
        <v>21677.828390281407</v>
      </c>
      <c r="M47" s="54">
        <v>6.5175207512856561</v>
      </c>
      <c r="N47" s="54">
        <v>9665.3753493697077</v>
      </c>
      <c r="O47" s="54">
        <v>12250.502552461794</v>
      </c>
      <c r="P47" s="54">
        <v>10018.338585811785</v>
      </c>
      <c r="Q47" s="54">
        <v>11972.951985643425</v>
      </c>
      <c r="R47" s="54">
        <v>4746.9596286922806</v>
      </c>
      <c r="S47" s="54">
        <v>10885.603768916946</v>
      </c>
      <c r="T47" s="54">
        <v>13457.760917545784</v>
      </c>
      <c r="U47" s="54">
        <v>22615.294323843518</v>
      </c>
      <c r="V47" s="54">
        <v>11192.354224938572</v>
      </c>
      <c r="W47" s="54">
        <v>2927.3792313346116</v>
      </c>
      <c r="X47" s="54">
        <v>14494.904346075833</v>
      </c>
      <c r="Y47" s="54">
        <v>4386.2417017351854</v>
      </c>
      <c r="Z47" s="54">
        <v>40306.95195846213</v>
      </c>
      <c r="AA47" s="54">
        <v>96569.624592323235</v>
      </c>
      <c r="AB47" s="54">
        <v>8910.5295194495266</v>
      </c>
      <c r="AC47" s="54">
        <v>10649.744147773228</v>
      </c>
      <c r="AD47" s="54">
        <v>34273.628798526297</v>
      </c>
      <c r="AE47" s="54">
        <v>31216.413877273772</v>
      </c>
      <c r="AF47" s="54">
        <v>225066.30640008644</v>
      </c>
      <c r="AG47" s="54">
        <v>180462.13092444313</v>
      </c>
      <c r="AH47" s="54">
        <v>36369.845233376138</v>
      </c>
      <c r="AI47" s="54">
        <v>1652.9883708591969</v>
      </c>
      <c r="AJ47" s="54">
        <v>7509.4679586636021</v>
      </c>
      <c r="AK47" s="54">
        <v>24148.625984542428</v>
      </c>
      <c r="AL47" s="54">
        <v>1170.2651865011244</v>
      </c>
      <c r="AM47" s="54">
        <v>36941.645761762557</v>
      </c>
      <c r="AN47" s="54">
        <v>26843.142304880093</v>
      </c>
      <c r="AO47" s="54">
        <v>13951.116919169173</v>
      </c>
      <c r="AP47" s="54">
        <v>111642.87801732744</v>
      </c>
      <c r="AQ47" s="54">
        <v>367969.439102793</v>
      </c>
      <c r="AR47" s="54">
        <v>477297.96878272406</v>
      </c>
      <c r="AS47" s="54">
        <v>51213.249609643739</v>
      </c>
      <c r="AT47" s="54">
        <v>58565.818161019139</v>
      </c>
      <c r="AU47" s="54">
        <v>11642.269393717354</v>
      </c>
      <c r="AV47" s="54">
        <v>382.55970137400078</v>
      </c>
      <c r="AW47" s="54">
        <v>54217.974441257793</v>
      </c>
      <c r="AX47" s="54">
        <v>65528.097193893162</v>
      </c>
      <c r="AY47" s="54">
        <v>2142.2385037953841</v>
      </c>
      <c r="AZ47" s="54">
        <v>64452.437112522552</v>
      </c>
      <c r="BA47" s="54">
        <v>9134.2311056686867</v>
      </c>
      <c r="BB47" s="54">
        <v>742.27632290013537</v>
      </c>
      <c r="BC47" s="54">
        <v>4487.7702865116044</v>
      </c>
      <c r="BD47" s="54">
        <v>2443.7720638095448</v>
      </c>
      <c r="BE47" s="54">
        <v>20303.564204156137</v>
      </c>
      <c r="BF47" s="54">
        <v>292818.01941658318</v>
      </c>
      <c r="BG47" s="54">
        <v>15233.473377301341</v>
      </c>
      <c r="BH47" s="54">
        <v>18024.579565768239</v>
      </c>
      <c r="BI47" s="54">
        <v>2160.8219165109699</v>
      </c>
      <c r="BJ47" s="54">
        <v>14728.611577519066</v>
      </c>
      <c r="BK47" s="54">
        <v>17966.032184230058</v>
      </c>
      <c r="BL47" s="54">
        <v>8373.6658696072336</v>
      </c>
      <c r="BM47" s="54">
        <v>16242.343639787514</v>
      </c>
      <c r="BN47" s="54">
        <v>5195.5631817876811</v>
      </c>
      <c r="BO47" s="54">
        <v>0</v>
      </c>
      <c r="BP47" s="54">
        <v>0</v>
      </c>
      <c r="BQ47" s="55">
        <f t="shared" si="0"/>
        <v>2730473.3660645634</v>
      </c>
      <c r="BR47" s="54">
        <v>74500.985998928925</v>
      </c>
      <c r="BS47" s="54">
        <v>0</v>
      </c>
      <c r="BT47" s="54">
        <v>30327.309784813675</v>
      </c>
      <c r="BU47" s="140">
        <f t="shared" si="1"/>
        <v>104828.29578374259</v>
      </c>
      <c r="BV47" s="54">
        <v>793234.54446012701</v>
      </c>
      <c r="BW47" s="54">
        <v>0</v>
      </c>
      <c r="BX47" s="54">
        <v>0</v>
      </c>
      <c r="BY47" s="141">
        <f t="shared" si="2"/>
        <v>0</v>
      </c>
      <c r="BZ47" s="141">
        <f t="shared" si="3"/>
        <v>793234.54446012701</v>
      </c>
      <c r="CA47" s="54">
        <v>0</v>
      </c>
      <c r="CB47" s="54"/>
      <c r="CC47" s="54"/>
      <c r="CD47" s="58">
        <v>619459.88246662286</v>
      </c>
      <c r="CE47" s="55">
        <f t="shared" si="4"/>
        <v>619459.88246662286</v>
      </c>
      <c r="CF47" s="142">
        <f t="shared" si="5"/>
        <v>1517522.7227104923</v>
      </c>
      <c r="CG47" s="143">
        <f t="shared" si="6"/>
        <v>4247996.0887750555</v>
      </c>
      <c r="CH47" s="143">
        <f>ponuda2013!BQ47</f>
        <v>4247996.0887750573</v>
      </c>
      <c r="CI47" s="62">
        <f t="shared" si="7"/>
        <v>0</v>
      </c>
      <c r="CL47" s="62"/>
    </row>
    <row r="48" spans="1:90" customFormat="1" ht="15" x14ac:dyDescent="0.25">
      <c r="A48" s="139">
        <v>41</v>
      </c>
      <c r="B48" s="64" t="s">
        <v>270</v>
      </c>
      <c r="C48" s="65" t="s">
        <v>329</v>
      </c>
      <c r="D48" s="54">
        <v>94689.246464142139</v>
      </c>
      <c r="E48" s="54">
        <v>24982.146393235544</v>
      </c>
      <c r="F48" s="54">
        <v>22369.543518254806</v>
      </c>
      <c r="G48" s="54">
        <v>92265.933580055789</v>
      </c>
      <c r="H48" s="54">
        <v>415321.37602850469</v>
      </c>
      <c r="I48" s="54">
        <v>82365.463812361559</v>
      </c>
      <c r="J48" s="54">
        <v>43011.936192877292</v>
      </c>
      <c r="K48" s="54">
        <v>39392.885006017554</v>
      </c>
      <c r="L48" s="54">
        <v>40300.503084889497</v>
      </c>
      <c r="M48" s="54">
        <v>154870.65140016115</v>
      </c>
      <c r="N48" s="54">
        <v>77038.745167691668</v>
      </c>
      <c r="O48" s="54">
        <v>47290.31970055282</v>
      </c>
      <c r="P48" s="54">
        <v>42187.319480981409</v>
      </c>
      <c r="Q48" s="54">
        <v>83965.247051477781</v>
      </c>
      <c r="R48" s="54">
        <v>43378.77857386574</v>
      </c>
      <c r="S48" s="54">
        <v>103236.81146710721</v>
      </c>
      <c r="T48" s="54">
        <v>37100.897872809001</v>
      </c>
      <c r="U48" s="54">
        <v>81528.446746759029</v>
      </c>
      <c r="V48" s="54">
        <v>62982.097306334741</v>
      </c>
      <c r="W48" s="54">
        <v>14900.834783223327</v>
      </c>
      <c r="X48" s="54">
        <v>42984.690232039771</v>
      </c>
      <c r="Y48" s="54">
        <v>52984.924847627932</v>
      </c>
      <c r="Z48" s="54">
        <v>67316.953920917324</v>
      </c>
      <c r="AA48" s="54">
        <v>330660.21355572756</v>
      </c>
      <c r="AB48" s="54">
        <v>31256.274422350634</v>
      </c>
      <c r="AC48" s="54">
        <v>53783.276016919473</v>
      </c>
      <c r="AD48" s="54">
        <v>656747.92445841071</v>
      </c>
      <c r="AE48" s="54">
        <v>88900.459435778903</v>
      </c>
      <c r="AF48" s="54">
        <v>473131.8590083514</v>
      </c>
      <c r="AG48" s="54">
        <v>374312.72036185558</v>
      </c>
      <c r="AH48" s="54">
        <v>151644.23586966004</v>
      </c>
      <c r="AI48" s="54">
        <v>74417.715040905023</v>
      </c>
      <c r="AJ48" s="54">
        <v>16509.591710923032</v>
      </c>
      <c r="AK48" s="54">
        <v>137696.27720831858</v>
      </c>
      <c r="AL48" s="54">
        <v>24271.502950652906</v>
      </c>
      <c r="AM48" s="54">
        <v>273980.50935316773</v>
      </c>
      <c r="AN48" s="54">
        <v>31652.564787715404</v>
      </c>
      <c r="AO48" s="54">
        <v>69192.334290021914</v>
      </c>
      <c r="AP48" s="54">
        <v>227309.98149223012</v>
      </c>
      <c r="AQ48" s="54">
        <v>74816.633796671231</v>
      </c>
      <c r="AR48" s="54">
        <v>753009.34687218664</v>
      </c>
      <c r="AS48" s="54">
        <v>124721.88740299766</v>
      </c>
      <c r="AT48" s="54">
        <v>109537.68885120293</v>
      </c>
      <c r="AU48" s="54">
        <v>720445.29929962289</v>
      </c>
      <c r="AV48" s="54">
        <v>259102.42640491287</v>
      </c>
      <c r="AW48" s="54">
        <v>185716.2142442785</v>
      </c>
      <c r="AX48" s="54">
        <v>118908.18062299438</v>
      </c>
      <c r="AY48" s="54">
        <v>22977.389379132226</v>
      </c>
      <c r="AZ48" s="54">
        <v>94981.359968851437</v>
      </c>
      <c r="BA48" s="54">
        <v>20026.650845063792</v>
      </c>
      <c r="BB48" s="54">
        <v>30705.71860895686</v>
      </c>
      <c r="BC48" s="54">
        <v>22894.414332297663</v>
      </c>
      <c r="BD48" s="54">
        <v>46523.665714291543</v>
      </c>
      <c r="BE48" s="54">
        <v>44870.757101495838</v>
      </c>
      <c r="BF48" s="54">
        <v>723595.74154350092</v>
      </c>
      <c r="BG48" s="54">
        <v>28577.727986935588</v>
      </c>
      <c r="BH48" s="54">
        <v>50384.146894399455</v>
      </c>
      <c r="BI48" s="54">
        <v>33.189208871078236</v>
      </c>
      <c r="BJ48" s="54">
        <v>57348.740165146417</v>
      </c>
      <c r="BK48" s="54">
        <v>45798.506773454457</v>
      </c>
      <c r="BL48" s="54">
        <v>65730.616013281964</v>
      </c>
      <c r="BM48" s="54">
        <v>12100.772784437311</v>
      </c>
      <c r="BN48" s="54">
        <v>31419.751833920138</v>
      </c>
      <c r="BO48" s="54">
        <v>0</v>
      </c>
      <c r="BP48" s="54">
        <v>0</v>
      </c>
      <c r="BQ48" s="55">
        <f t="shared" si="0"/>
        <v>8426160.0192437768</v>
      </c>
      <c r="BR48" s="54">
        <v>6621514.6890493464</v>
      </c>
      <c r="BS48" s="54">
        <v>0</v>
      </c>
      <c r="BT48" s="54">
        <v>1367804.3558438823</v>
      </c>
      <c r="BU48" s="140">
        <f t="shared" si="1"/>
        <v>7989319.0448932284</v>
      </c>
      <c r="BV48" s="54">
        <v>0</v>
      </c>
      <c r="BW48" s="54">
        <v>0</v>
      </c>
      <c r="BX48" s="54">
        <v>0</v>
      </c>
      <c r="BY48" s="141">
        <f t="shared" si="2"/>
        <v>0</v>
      </c>
      <c r="BZ48" s="141">
        <f t="shared" si="3"/>
        <v>0</v>
      </c>
      <c r="CA48" s="54">
        <v>0</v>
      </c>
      <c r="CB48" s="54"/>
      <c r="CC48" s="54"/>
      <c r="CD48" s="58">
        <v>666807.56550816586</v>
      </c>
      <c r="CE48" s="55">
        <f t="shared" si="4"/>
        <v>666807.56550816586</v>
      </c>
      <c r="CF48" s="142">
        <f t="shared" si="5"/>
        <v>8656126.6104013938</v>
      </c>
      <c r="CG48" s="143">
        <f t="shared" si="6"/>
        <v>17082286.629645169</v>
      </c>
      <c r="CH48" s="143">
        <f>ponuda2013!BQ48</f>
        <v>17082286.629645176</v>
      </c>
      <c r="CI48" s="62">
        <f t="shared" si="7"/>
        <v>0</v>
      </c>
      <c r="CL48" s="62"/>
    </row>
    <row r="49" spans="1:90" customFormat="1" ht="15" x14ac:dyDescent="0.25">
      <c r="A49" s="139">
        <v>42</v>
      </c>
      <c r="B49" s="64" t="s">
        <v>271</v>
      </c>
      <c r="C49" s="65" t="s">
        <v>330</v>
      </c>
      <c r="D49" s="54">
        <v>94497.562153398248</v>
      </c>
      <c r="E49" s="54">
        <v>373.94254942694295</v>
      </c>
      <c r="F49" s="54">
        <v>9651.1345473447145</v>
      </c>
      <c r="G49" s="54">
        <v>631.92132329896083</v>
      </c>
      <c r="H49" s="54">
        <v>31897.268042314707</v>
      </c>
      <c r="I49" s="54">
        <v>7897.9376180392865</v>
      </c>
      <c r="J49" s="54">
        <v>3599.3045650142867</v>
      </c>
      <c r="K49" s="54">
        <v>2564.1544919388684</v>
      </c>
      <c r="L49" s="54">
        <v>4296.201932783476</v>
      </c>
      <c r="M49" s="54">
        <v>2.8037982795619665</v>
      </c>
      <c r="N49" s="54">
        <v>7220.3397804072547</v>
      </c>
      <c r="O49" s="54">
        <v>7406.7286874959418</v>
      </c>
      <c r="P49" s="54">
        <v>4950.3481817526854</v>
      </c>
      <c r="Q49" s="54">
        <v>4780.6387621566073</v>
      </c>
      <c r="R49" s="54">
        <v>4442.9749439586249</v>
      </c>
      <c r="S49" s="54">
        <v>10804.684902508272</v>
      </c>
      <c r="T49" s="54">
        <v>2860.8996789518665</v>
      </c>
      <c r="U49" s="54">
        <v>3205.3532167172098</v>
      </c>
      <c r="V49" s="54">
        <v>8416.2692863999746</v>
      </c>
      <c r="W49" s="54">
        <v>734.83357555247517</v>
      </c>
      <c r="X49" s="54">
        <v>906.80146984842713</v>
      </c>
      <c r="Y49" s="54">
        <v>8300.7777157615092</v>
      </c>
      <c r="Z49" s="54">
        <v>7737.6666558463303</v>
      </c>
      <c r="AA49" s="54">
        <v>9252.2697675583913</v>
      </c>
      <c r="AB49" s="54">
        <v>7065.0357530895781</v>
      </c>
      <c r="AC49" s="54">
        <v>17173.358592278062</v>
      </c>
      <c r="AD49" s="54">
        <v>77560.105363024588</v>
      </c>
      <c r="AE49" s="54">
        <v>17963.274280461595</v>
      </c>
      <c r="AF49" s="54">
        <v>124026.81173656478</v>
      </c>
      <c r="AG49" s="54">
        <v>141345.89641550259</v>
      </c>
      <c r="AH49" s="54">
        <v>43936.93222201676</v>
      </c>
      <c r="AI49" s="54">
        <v>18867.608619409919</v>
      </c>
      <c r="AJ49" s="54">
        <v>8356.8103486359596</v>
      </c>
      <c r="AK49" s="54">
        <v>20304.604656205232</v>
      </c>
      <c r="AL49" s="54">
        <v>1051.7510906353975</v>
      </c>
      <c r="AM49" s="54">
        <v>42484.981004375593</v>
      </c>
      <c r="AN49" s="54">
        <v>2582.4403961405619</v>
      </c>
      <c r="AO49" s="54">
        <v>7467.6974575232325</v>
      </c>
      <c r="AP49" s="54">
        <v>23527.593741630841</v>
      </c>
      <c r="AQ49" s="54">
        <v>22065.974368990836</v>
      </c>
      <c r="AR49" s="54">
        <v>202626.29046413282</v>
      </c>
      <c r="AS49" s="54">
        <v>168798.21758979437</v>
      </c>
      <c r="AT49" s="54">
        <v>6839.0049127541261</v>
      </c>
      <c r="AU49" s="54">
        <v>9854.0039467997467</v>
      </c>
      <c r="AV49" s="54">
        <v>31220.010362437799</v>
      </c>
      <c r="AW49" s="54">
        <v>52558.716787128433</v>
      </c>
      <c r="AX49" s="54">
        <v>19530.162780823561</v>
      </c>
      <c r="AY49" s="54">
        <v>3137.0710846658621</v>
      </c>
      <c r="AZ49" s="54">
        <v>22683.074481370637</v>
      </c>
      <c r="BA49" s="54">
        <v>5120.0603636068472</v>
      </c>
      <c r="BB49" s="54">
        <v>2175.6784620936123</v>
      </c>
      <c r="BC49" s="54">
        <v>2585.2795507805081</v>
      </c>
      <c r="BD49" s="54">
        <v>2059.5101915729219</v>
      </c>
      <c r="BE49" s="54">
        <v>7924.3626281803072</v>
      </c>
      <c r="BF49" s="54">
        <v>225244.34259131752</v>
      </c>
      <c r="BG49" s="54">
        <v>10066.492967253562</v>
      </c>
      <c r="BH49" s="54">
        <v>24834.873661886184</v>
      </c>
      <c r="BI49" s="54">
        <v>7245.1075564178191</v>
      </c>
      <c r="BJ49" s="54">
        <v>4562.8084344814833</v>
      </c>
      <c r="BK49" s="54">
        <v>20883.120422216201</v>
      </c>
      <c r="BL49" s="54">
        <v>3909.6744987221582</v>
      </c>
      <c r="BM49" s="54">
        <v>533.18212453763761</v>
      </c>
      <c r="BN49" s="54">
        <v>8145.2870969002415</v>
      </c>
      <c r="BO49" s="54">
        <v>0</v>
      </c>
      <c r="BP49" s="54">
        <v>0</v>
      </c>
      <c r="BQ49" s="55">
        <f t="shared" si="0"/>
        <v>1654750.0266531145</v>
      </c>
      <c r="BR49" s="54">
        <v>3007285.9970368217</v>
      </c>
      <c r="BS49" s="54">
        <v>0</v>
      </c>
      <c r="BT49" s="54">
        <v>0</v>
      </c>
      <c r="BU49" s="140">
        <f t="shared" si="1"/>
        <v>3007285.9970368217</v>
      </c>
      <c r="BV49" s="54">
        <v>34670.037202242689</v>
      </c>
      <c r="BW49" s="54">
        <v>0</v>
      </c>
      <c r="BX49" s="54">
        <v>0</v>
      </c>
      <c r="BY49" s="141">
        <f t="shared" si="2"/>
        <v>0</v>
      </c>
      <c r="BZ49" s="141">
        <f t="shared" si="3"/>
        <v>34670.037202242689</v>
      </c>
      <c r="CA49" s="54">
        <v>0</v>
      </c>
      <c r="CB49" s="54"/>
      <c r="CC49" s="54"/>
      <c r="CD49" s="58">
        <v>707047.26935683913</v>
      </c>
      <c r="CE49" s="55">
        <f t="shared" si="4"/>
        <v>707047.26935683913</v>
      </c>
      <c r="CF49" s="142">
        <f t="shared" si="5"/>
        <v>3749003.3035959033</v>
      </c>
      <c r="CG49" s="143">
        <f t="shared" si="6"/>
        <v>5403753.330249018</v>
      </c>
      <c r="CH49" s="143">
        <f>ponuda2013!BQ49</f>
        <v>5403753.330249018</v>
      </c>
      <c r="CI49" s="62">
        <f t="shared" si="7"/>
        <v>0</v>
      </c>
      <c r="CL49" s="62"/>
    </row>
    <row r="50" spans="1:90" customFormat="1" ht="15" x14ac:dyDescent="0.25">
      <c r="A50" s="139">
        <v>43</v>
      </c>
      <c r="B50" s="64" t="s">
        <v>272</v>
      </c>
      <c r="C50" s="71" t="s">
        <v>331</v>
      </c>
      <c r="D50" s="54">
        <v>461.32185962318448</v>
      </c>
      <c r="E50" s="54">
        <v>33.458085867650802</v>
      </c>
      <c r="F50" s="54">
        <v>209.47618643657339</v>
      </c>
      <c r="G50" s="54">
        <v>3812.6475361176144</v>
      </c>
      <c r="H50" s="54">
        <v>83768.740809106195</v>
      </c>
      <c r="I50" s="54">
        <v>9517.8919096805639</v>
      </c>
      <c r="J50" s="54">
        <v>9240.1351335306408</v>
      </c>
      <c r="K50" s="54">
        <v>1650.0686024817974</v>
      </c>
      <c r="L50" s="54">
        <v>1898.7439494420491</v>
      </c>
      <c r="M50" s="54">
        <v>11.766931716625955</v>
      </c>
      <c r="N50" s="54">
        <v>13292.991446275819</v>
      </c>
      <c r="O50" s="54">
        <v>19578.977961531775</v>
      </c>
      <c r="P50" s="54">
        <v>9179.0719998975565</v>
      </c>
      <c r="Q50" s="54">
        <v>16663.345551110109</v>
      </c>
      <c r="R50" s="54">
        <v>8013.4243365500115</v>
      </c>
      <c r="S50" s="54">
        <v>19023.368373168923</v>
      </c>
      <c r="T50" s="54">
        <v>2759.3266120214853</v>
      </c>
      <c r="U50" s="54">
        <v>44956.517283258043</v>
      </c>
      <c r="V50" s="54">
        <v>38584.346686491255</v>
      </c>
      <c r="W50" s="54">
        <v>3191.1605823545183</v>
      </c>
      <c r="X50" s="54">
        <v>17626.174404328674</v>
      </c>
      <c r="Y50" s="54">
        <v>7093.2782999977971</v>
      </c>
      <c r="Z50" s="54">
        <v>22973.056649050675</v>
      </c>
      <c r="AA50" s="54">
        <v>11737.481809130706</v>
      </c>
      <c r="AB50" s="54">
        <v>11235.868139370225</v>
      </c>
      <c r="AC50" s="54">
        <v>1282.847659788184</v>
      </c>
      <c r="AD50" s="54">
        <v>1391.4652996419684</v>
      </c>
      <c r="AE50" s="54">
        <v>310.83053298186837</v>
      </c>
      <c r="AF50" s="54">
        <v>16151.814288742755</v>
      </c>
      <c r="AG50" s="54">
        <v>10908.561351037853</v>
      </c>
      <c r="AH50" s="54">
        <v>6030.2418089505763</v>
      </c>
      <c r="AI50" s="54">
        <v>1522.5047528863772</v>
      </c>
      <c r="AJ50" s="54">
        <v>257.20668939429169</v>
      </c>
      <c r="AK50" s="54">
        <v>9147.5933756868981</v>
      </c>
      <c r="AL50" s="54">
        <v>524.88854185236801</v>
      </c>
      <c r="AM50" s="54">
        <v>7319.9111894059406</v>
      </c>
      <c r="AN50" s="54">
        <v>34.215018739051104</v>
      </c>
      <c r="AO50" s="54">
        <v>58.318134445774078</v>
      </c>
      <c r="AP50" s="54">
        <v>43467.548866834266</v>
      </c>
      <c r="AQ50" s="54">
        <v>6014.5778450250964</v>
      </c>
      <c r="AR50" s="54">
        <v>123227.16591928393</v>
      </c>
      <c r="AS50" s="54">
        <v>1235189.331454064</v>
      </c>
      <c r="AT50" s="54">
        <v>158640.25288783561</v>
      </c>
      <c r="AU50" s="54">
        <v>4190.9904739222202</v>
      </c>
      <c r="AV50" s="54">
        <v>1.2441733843220186</v>
      </c>
      <c r="AW50" s="54">
        <v>2681.3530265626518</v>
      </c>
      <c r="AX50" s="54">
        <v>4545.8016047888805</v>
      </c>
      <c r="AY50" s="54">
        <v>73.035830783534067</v>
      </c>
      <c r="AZ50" s="54">
        <v>579.47618024923281</v>
      </c>
      <c r="BA50" s="54">
        <v>578.92586210310924</v>
      </c>
      <c r="BB50" s="54">
        <v>1137.4781550343228</v>
      </c>
      <c r="BC50" s="54">
        <v>208.75776202551933</v>
      </c>
      <c r="BD50" s="54">
        <v>255.78193133503612</v>
      </c>
      <c r="BE50" s="54">
        <v>6373.5092104379128</v>
      </c>
      <c r="BF50" s="54">
        <v>3611.9081753664191</v>
      </c>
      <c r="BG50" s="54">
        <v>107.54051806221797</v>
      </c>
      <c r="BH50" s="54">
        <v>4752.5577454980867</v>
      </c>
      <c r="BI50" s="54">
        <v>544.61231908418188</v>
      </c>
      <c r="BJ50" s="54">
        <v>487.73852210810276</v>
      </c>
      <c r="BK50" s="54">
        <v>6.6289625207430811</v>
      </c>
      <c r="BL50" s="54">
        <v>1430.8469033736233</v>
      </c>
      <c r="BM50" s="54">
        <v>32.456498476950465</v>
      </c>
      <c r="BN50" s="54">
        <v>269.06169723407987</v>
      </c>
      <c r="BO50" s="54">
        <v>0</v>
      </c>
      <c r="BP50" s="54">
        <v>0</v>
      </c>
      <c r="BQ50" s="55">
        <f t="shared" si="0"/>
        <v>2009861.6223074887</v>
      </c>
      <c r="BR50" s="54">
        <v>426305.02226291364</v>
      </c>
      <c r="BS50" s="54">
        <v>0</v>
      </c>
      <c r="BT50" s="54">
        <v>7233.6915429252167</v>
      </c>
      <c r="BU50" s="140">
        <f t="shared" si="1"/>
        <v>433538.71380583884</v>
      </c>
      <c r="BV50" s="54">
        <v>0</v>
      </c>
      <c r="BW50" s="54">
        <v>0</v>
      </c>
      <c r="BX50" s="54">
        <v>0</v>
      </c>
      <c r="BY50" s="141">
        <f t="shared" si="2"/>
        <v>0</v>
      </c>
      <c r="BZ50" s="141">
        <f t="shared" si="3"/>
        <v>0</v>
      </c>
      <c r="CA50" s="54">
        <v>0</v>
      </c>
      <c r="CB50" s="54"/>
      <c r="CC50" s="54"/>
      <c r="CD50" s="58">
        <v>147301.46904429366</v>
      </c>
      <c r="CE50" s="55">
        <f t="shared" si="4"/>
        <v>147301.46904429366</v>
      </c>
      <c r="CF50" s="142">
        <f t="shared" si="5"/>
        <v>580840.18285013246</v>
      </c>
      <c r="CG50" s="143">
        <f t="shared" si="6"/>
        <v>2590701.8051576214</v>
      </c>
      <c r="CH50" s="143">
        <f>ponuda2013!BQ50</f>
        <v>2590701.8051576209</v>
      </c>
      <c r="CI50" s="62">
        <f t="shared" si="7"/>
        <v>0</v>
      </c>
      <c r="CL50" s="62"/>
    </row>
    <row r="51" spans="1:90" customFormat="1" ht="15" x14ac:dyDescent="0.25">
      <c r="A51" s="139">
        <v>44</v>
      </c>
      <c r="B51" s="64" t="s">
        <v>273</v>
      </c>
      <c r="C51" s="65" t="s">
        <v>332</v>
      </c>
      <c r="D51" s="54">
        <v>83552.478089914439</v>
      </c>
      <c r="E51" s="54">
        <v>4181.3103910443579</v>
      </c>
      <c r="F51" s="54">
        <v>17144.313098895804</v>
      </c>
      <c r="G51" s="54">
        <v>17314.296655336024</v>
      </c>
      <c r="H51" s="54">
        <v>93951.76971382671</v>
      </c>
      <c r="I51" s="54">
        <v>21995.205416113749</v>
      </c>
      <c r="J51" s="54">
        <v>6702.8131160562898</v>
      </c>
      <c r="K51" s="54">
        <v>8673.0799420859257</v>
      </c>
      <c r="L51" s="54">
        <v>14968.199965983848</v>
      </c>
      <c r="M51" s="54">
        <v>5.3876052670288566</v>
      </c>
      <c r="N51" s="54">
        <v>8674.6414257060369</v>
      </c>
      <c r="O51" s="54">
        <v>8849.6549870521521</v>
      </c>
      <c r="P51" s="54">
        <v>15712.902638039412</v>
      </c>
      <c r="Q51" s="54">
        <v>17467.68144833537</v>
      </c>
      <c r="R51" s="54">
        <v>2793.752054043568</v>
      </c>
      <c r="S51" s="54">
        <v>27017.938468595097</v>
      </c>
      <c r="T51" s="54">
        <v>12586.35706148176</v>
      </c>
      <c r="U51" s="54">
        <v>19848.971251726147</v>
      </c>
      <c r="V51" s="54">
        <v>28167.008131563663</v>
      </c>
      <c r="W51" s="54">
        <v>3159.9981622982996</v>
      </c>
      <c r="X51" s="54">
        <v>9426.1690625995252</v>
      </c>
      <c r="Y51" s="54">
        <v>12838.471321883111</v>
      </c>
      <c r="Z51" s="54">
        <v>41955.611671173981</v>
      </c>
      <c r="AA51" s="54">
        <v>68920.226136945566</v>
      </c>
      <c r="AB51" s="54">
        <v>5966.5788435302075</v>
      </c>
      <c r="AC51" s="54">
        <v>9867.6009030672194</v>
      </c>
      <c r="AD51" s="54">
        <v>237863.15933755448</v>
      </c>
      <c r="AE51" s="54">
        <v>318805.31660642091</v>
      </c>
      <c r="AF51" s="54">
        <v>426164.06800687494</v>
      </c>
      <c r="AG51" s="54">
        <v>878719.87656290946</v>
      </c>
      <c r="AH51" s="54">
        <v>186341.58848604042</v>
      </c>
      <c r="AI51" s="54">
        <v>11958.00650225993</v>
      </c>
      <c r="AJ51" s="54">
        <v>10944.849404371336</v>
      </c>
      <c r="AK51" s="54">
        <v>123231.19885763558</v>
      </c>
      <c r="AL51" s="54">
        <v>29952.710782612226</v>
      </c>
      <c r="AM51" s="54">
        <v>412341.60028605966</v>
      </c>
      <c r="AN51" s="54">
        <v>27043.652343592166</v>
      </c>
      <c r="AO51" s="54">
        <v>36779.17879456019</v>
      </c>
      <c r="AP51" s="54">
        <v>507222.48097625386</v>
      </c>
      <c r="AQ51" s="54">
        <v>97258.226793894006</v>
      </c>
      <c r="AR51" s="54">
        <v>420210.48054127942</v>
      </c>
      <c r="AS51" s="54">
        <v>172318.173770241</v>
      </c>
      <c r="AT51" s="54">
        <v>89494.909836833453</v>
      </c>
      <c r="AU51" s="54">
        <v>145270.6042471212</v>
      </c>
      <c r="AV51" s="54">
        <v>88237.854512586491</v>
      </c>
      <c r="AW51" s="54">
        <v>296313.20164518291</v>
      </c>
      <c r="AX51" s="54">
        <v>129717.26411177246</v>
      </c>
      <c r="AY51" s="54">
        <v>53997.489205220074</v>
      </c>
      <c r="AZ51" s="54">
        <v>533037.01553945499</v>
      </c>
      <c r="BA51" s="54">
        <v>75880.116373862824</v>
      </c>
      <c r="BB51" s="54">
        <v>28365.810325306094</v>
      </c>
      <c r="BC51" s="54">
        <v>20675.607173231281</v>
      </c>
      <c r="BD51" s="54">
        <v>33370.165327267801</v>
      </c>
      <c r="BE51" s="54">
        <v>87065.596512115924</v>
      </c>
      <c r="BF51" s="54">
        <v>837504.58487872418</v>
      </c>
      <c r="BG51" s="54">
        <v>79995.714323684704</v>
      </c>
      <c r="BH51" s="54">
        <v>57314.944430878604</v>
      </c>
      <c r="BI51" s="54">
        <v>39811.23850682527</v>
      </c>
      <c r="BJ51" s="54">
        <v>118288.02157112843</v>
      </c>
      <c r="BK51" s="54">
        <v>150160.90585889804</v>
      </c>
      <c r="BL51" s="54">
        <v>43711.154827141982</v>
      </c>
      <c r="BM51" s="54">
        <v>23177.612801299285</v>
      </c>
      <c r="BN51" s="54">
        <v>59042.366511096749</v>
      </c>
      <c r="BO51" s="54">
        <v>0</v>
      </c>
      <c r="BP51" s="54">
        <v>0</v>
      </c>
      <c r="BQ51" s="55">
        <f t="shared" si="0"/>
        <v>7449329.1641347567</v>
      </c>
      <c r="BR51" s="54">
        <v>2563227.6986025684</v>
      </c>
      <c r="BS51" s="54">
        <v>0</v>
      </c>
      <c r="BT51" s="54">
        <v>11526.852564669607</v>
      </c>
      <c r="BU51" s="140">
        <f t="shared" si="1"/>
        <v>2574754.551167238</v>
      </c>
      <c r="BV51" s="54">
        <v>0</v>
      </c>
      <c r="BW51" s="54">
        <v>0</v>
      </c>
      <c r="BX51" s="54">
        <v>0</v>
      </c>
      <c r="BY51" s="141">
        <f t="shared" si="2"/>
        <v>0</v>
      </c>
      <c r="BZ51" s="141">
        <f t="shared" si="3"/>
        <v>0</v>
      </c>
      <c r="CA51" s="54">
        <v>0</v>
      </c>
      <c r="CB51" s="54"/>
      <c r="CC51" s="54"/>
      <c r="CD51" s="58">
        <v>823064.58274656767</v>
      </c>
      <c r="CE51" s="55">
        <f t="shared" si="4"/>
        <v>823064.58274656767</v>
      </c>
      <c r="CF51" s="142">
        <f t="shared" si="5"/>
        <v>3397819.1339138057</v>
      </c>
      <c r="CG51" s="143">
        <f t="shared" si="6"/>
        <v>10847148.298048563</v>
      </c>
      <c r="CH51" s="143">
        <f>ponuda2013!BQ51</f>
        <v>10847148.298048565</v>
      </c>
      <c r="CI51" s="62">
        <f t="shared" si="7"/>
        <v>0</v>
      </c>
      <c r="CL51" s="62"/>
    </row>
    <row r="52" spans="1:90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f t="shared" si="0"/>
        <v>0</v>
      </c>
      <c r="BR52" s="54">
        <v>23222600</v>
      </c>
      <c r="BS52" s="54">
        <v>0</v>
      </c>
      <c r="BT52" s="54">
        <v>0</v>
      </c>
      <c r="BU52" s="140">
        <f t="shared" si="1"/>
        <v>23222600</v>
      </c>
      <c r="BV52" s="54">
        <v>0</v>
      </c>
      <c r="BW52" s="54">
        <v>0</v>
      </c>
      <c r="BX52" s="54">
        <v>0</v>
      </c>
      <c r="BY52" s="141">
        <f t="shared" si="2"/>
        <v>0</v>
      </c>
      <c r="BZ52" s="141">
        <f t="shared" si="3"/>
        <v>0</v>
      </c>
      <c r="CA52" s="54">
        <v>0</v>
      </c>
      <c r="CB52" s="54"/>
      <c r="CC52" s="54"/>
      <c r="CD52" s="58">
        <v>0</v>
      </c>
      <c r="CE52" s="55">
        <f t="shared" si="4"/>
        <v>0</v>
      </c>
      <c r="CF52" s="142">
        <f t="shared" si="5"/>
        <v>23222600</v>
      </c>
      <c r="CG52" s="143">
        <f t="shared" si="6"/>
        <v>23222600</v>
      </c>
      <c r="CH52" s="143">
        <f>ponuda2013!BQ52</f>
        <v>23222600</v>
      </c>
      <c r="CI52" s="62">
        <f t="shared" si="7"/>
        <v>0</v>
      </c>
      <c r="CL52" s="62"/>
    </row>
    <row r="53" spans="1:90" customFormat="1" ht="15" x14ac:dyDescent="0.25">
      <c r="A53" s="139">
        <v>46</v>
      </c>
      <c r="B53" s="64" t="s">
        <v>275</v>
      </c>
      <c r="C53" s="65" t="s">
        <v>333</v>
      </c>
      <c r="D53" s="54">
        <v>32902.709504319246</v>
      </c>
      <c r="E53" s="54">
        <v>3103.7547638073988</v>
      </c>
      <c r="F53" s="54">
        <v>6594.0707153691856</v>
      </c>
      <c r="G53" s="54">
        <v>22665.034047483237</v>
      </c>
      <c r="H53" s="54">
        <v>206274.04591163251</v>
      </c>
      <c r="I53" s="54">
        <v>36986.598544271634</v>
      </c>
      <c r="J53" s="54">
        <v>18779.416124593241</v>
      </c>
      <c r="K53" s="54">
        <v>12586.866156925373</v>
      </c>
      <c r="L53" s="54">
        <v>8480.1041255763575</v>
      </c>
      <c r="M53" s="54">
        <v>37806.64348905364</v>
      </c>
      <c r="N53" s="54">
        <v>9618.5916175110287</v>
      </c>
      <c r="O53" s="54">
        <v>42575.064279792947</v>
      </c>
      <c r="P53" s="54">
        <v>18849.965106672993</v>
      </c>
      <c r="Q53" s="54">
        <v>53921.864078257495</v>
      </c>
      <c r="R53" s="54">
        <v>5161.8333603866786</v>
      </c>
      <c r="S53" s="54">
        <v>36387.822510106889</v>
      </c>
      <c r="T53" s="54">
        <v>7838.3429009095398</v>
      </c>
      <c r="U53" s="54">
        <v>4021.2354296503408</v>
      </c>
      <c r="V53" s="54">
        <v>33777.614399366816</v>
      </c>
      <c r="W53" s="54">
        <v>6839.8271166202558</v>
      </c>
      <c r="X53" s="54">
        <v>19511.395781767889</v>
      </c>
      <c r="Y53" s="54">
        <v>19836.445185456894</v>
      </c>
      <c r="Z53" s="54">
        <v>42554.150771964756</v>
      </c>
      <c r="AA53" s="54">
        <v>225823.83250690356</v>
      </c>
      <c r="AB53" s="54">
        <v>9281.3920123308926</v>
      </c>
      <c r="AC53" s="54">
        <v>46180.120185621017</v>
      </c>
      <c r="AD53" s="54">
        <v>194690.63708806148</v>
      </c>
      <c r="AE53" s="54">
        <v>191946.77041788411</v>
      </c>
      <c r="AF53" s="54">
        <v>875392.90832028724</v>
      </c>
      <c r="AG53" s="54">
        <v>559760.52061688527</v>
      </c>
      <c r="AH53" s="54">
        <v>32657.961340534839</v>
      </c>
      <c r="AI53" s="54">
        <v>24467.159669742476</v>
      </c>
      <c r="AJ53" s="54">
        <v>3680.9315208642047</v>
      </c>
      <c r="AK53" s="54">
        <v>57505.393445864778</v>
      </c>
      <c r="AL53" s="54">
        <v>10881.801663189526</v>
      </c>
      <c r="AM53" s="54">
        <v>275837.71349959128</v>
      </c>
      <c r="AN53" s="54">
        <v>17481.73963561693</v>
      </c>
      <c r="AO53" s="54">
        <v>114369.27281915915</v>
      </c>
      <c r="AP53" s="54">
        <v>153036.40636993351</v>
      </c>
      <c r="AQ53" s="54">
        <v>100848.06185866048</v>
      </c>
      <c r="AR53" s="54">
        <v>292988.92783222016</v>
      </c>
      <c r="AS53" s="54">
        <v>53176.325704959607</v>
      </c>
      <c r="AT53" s="54">
        <v>172122.48099428625</v>
      </c>
      <c r="AU53" s="54">
        <v>144152.8030044139</v>
      </c>
      <c r="AV53" s="54">
        <v>3520.3363550120685</v>
      </c>
      <c r="AW53" s="54">
        <v>952783.22795909015</v>
      </c>
      <c r="AX53" s="54">
        <v>55484.861724436771</v>
      </c>
      <c r="AY53" s="54">
        <v>19547.141743565375</v>
      </c>
      <c r="AZ53" s="54">
        <v>255827.02042880078</v>
      </c>
      <c r="BA53" s="54">
        <v>37482.88583331048</v>
      </c>
      <c r="BB53" s="54">
        <v>21756.605181875024</v>
      </c>
      <c r="BC53" s="54">
        <v>24511.63491044908</v>
      </c>
      <c r="BD53" s="54">
        <v>2828.4483320930531</v>
      </c>
      <c r="BE53" s="54">
        <v>61491.921047879485</v>
      </c>
      <c r="BF53" s="54">
        <v>922557.19317365345</v>
      </c>
      <c r="BG53" s="54">
        <v>55762.934734721959</v>
      </c>
      <c r="BH53" s="54">
        <v>28919.549619746838</v>
      </c>
      <c r="BI53" s="54">
        <v>11592.325607884906</v>
      </c>
      <c r="BJ53" s="54">
        <v>16974.281416963644</v>
      </c>
      <c r="BK53" s="54">
        <v>89057.542329592456</v>
      </c>
      <c r="BL53" s="54">
        <v>48937.707621593509</v>
      </c>
      <c r="BM53" s="54">
        <v>15276.874764917178</v>
      </c>
      <c r="BN53" s="54">
        <v>25284.027363885594</v>
      </c>
      <c r="BO53" s="54">
        <v>0</v>
      </c>
      <c r="BP53" s="54">
        <v>0</v>
      </c>
      <c r="BQ53" s="55">
        <f t="shared" si="0"/>
        <v>6892953.0765779782</v>
      </c>
      <c r="BR53" s="54">
        <v>957761.00376840518</v>
      </c>
      <c r="BS53" s="54">
        <v>8395.9134690305291</v>
      </c>
      <c r="BT53" s="54">
        <v>8312.8579396251625</v>
      </c>
      <c r="BU53" s="140">
        <f t="shared" si="1"/>
        <v>974469.77517706086</v>
      </c>
      <c r="BV53" s="54">
        <v>0</v>
      </c>
      <c r="BW53" s="54">
        <v>0</v>
      </c>
      <c r="BX53" s="54">
        <v>0</v>
      </c>
      <c r="BY53" s="141">
        <f t="shared" si="2"/>
        <v>0</v>
      </c>
      <c r="BZ53" s="141">
        <f t="shared" si="3"/>
        <v>0</v>
      </c>
      <c r="CA53" s="54">
        <v>0</v>
      </c>
      <c r="CB53" s="54"/>
      <c r="CC53" s="54"/>
      <c r="CD53" s="58">
        <v>500545.37211489619</v>
      </c>
      <c r="CE53" s="55">
        <f t="shared" si="4"/>
        <v>500545.37211489619</v>
      </c>
      <c r="CF53" s="142">
        <f t="shared" si="5"/>
        <v>1475015.1472919569</v>
      </c>
      <c r="CG53" s="143">
        <f t="shared" si="6"/>
        <v>8367968.2238699347</v>
      </c>
      <c r="CH53" s="143">
        <f>ponuda2013!BQ53</f>
        <v>8367968.2238699347</v>
      </c>
      <c r="CI53" s="62">
        <f t="shared" si="7"/>
        <v>0</v>
      </c>
      <c r="CL53" s="62"/>
    </row>
    <row r="54" spans="1:90" customFormat="1" ht="15" x14ac:dyDescent="0.25">
      <c r="A54" s="139">
        <v>47</v>
      </c>
      <c r="B54" s="64" t="s">
        <v>276</v>
      </c>
      <c r="C54" s="65" t="s">
        <v>334</v>
      </c>
      <c r="D54" s="54">
        <v>105632.63200342569</v>
      </c>
      <c r="E54" s="54">
        <v>2149.4002520269423</v>
      </c>
      <c r="F54" s="54">
        <v>1910.0507260824636</v>
      </c>
      <c r="G54" s="54">
        <v>354433.91854407231</v>
      </c>
      <c r="H54" s="54">
        <v>173526.5141926792</v>
      </c>
      <c r="I54" s="54">
        <v>67715.86596192389</v>
      </c>
      <c r="J54" s="54">
        <v>24383.962637379453</v>
      </c>
      <c r="K54" s="54">
        <v>21592.93749215304</v>
      </c>
      <c r="L54" s="54">
        <v>69874.522891536151</v>
      </c>
      <c r="M54" s="54">
        <v>152.21179233510588</v>
      </c>
      <c r="N54" s="54">
        <v>55354.008514681511</v>
      </c>
      <c r="O54" s="54">
        <v>78656.301347454209</v>
      </c>
      <c r="P54" s="54">
        <v>41490.308146757685</v>
      </c>
      <c r="Q54" s="54">
        <v>77748.735882457462</v>
      </c>
      <c r="R54" s="54">
        <v>17365.470968825171</v>
      </c>
      <c r="S54" s="54">
        <v>882034.58790838916</v>
      </c>
      <c r="T54" s="54">
        <v>56403.651575184616</v>
      </c>
      <c r="U54" s="54">
        <v>40578.170335477233</v>
      </c>
      <c r="V54" s="54">
        <v>114408.31611088155</v>
      </c>
      <c r="W54" s="54">
        <v>20994.452291884241</v>
      </c>
      <c r="X54" s="54">
        <v>54158.427612707783</v>
      </c>
      <c r="Y54" s="54">
        <v>34107.232485393033</v>
      </c>
      <c r="Z54" s="54">
        <v>140831.13776258295</v>
      </c>
      <c r="AA54" s="54">
        <v>481810.35620301473</v>
      </c>
      <c r="AB54" s="54">
        <v>158779.24464374984</v>
      </c>
      <c r="AC54" s="54">
        <v>24989.446579506388</v>
      </c>
      <c r="AD54" s="54">
        <v>940011.13023308222</v>
      </c>
      <c r="AE54" s="54">
        <v>7365.4858690807441</v>
      </c>
      <c r="AF54" s="54">
        <v>114141.11043216614</v>
      </c>
      <c r="AG54" s="54">
        <v>73801.355646716402</v>
      </c>
      <c r="AH54" s="54">
        <v>49290.557197513182</v>
      </c>
      <c r="AI54" s="54">
        <v>3014.9158066883783</v>
      </c>
      <c r="AJ54" s="54">
        <v>900.85711216971424</v>
      </c>
      <c r="AK54" s="54">
        <v>6321.5223751337071</v>
      </c>
      <c r="AL54" s="54">
        <v>2459.8621042785448</v>
      </c>
      <c r="AM54" s="54">
        <v>7677.2093819244246</v>
      </c>
      <c r="AN54" s="54">
        <v>4937.1685896485451</v>
      </c>
      <c r="AO54" s="54">
        <v>12753.033209340385</v>
      </c>
      <c r="AP54" s="54">
        <v>211719.83692761761</v>
      </c>
      <c r="AQ54" s="54">
        <v>121552.2514969889</v>
      </c>
      <c r="AR54" s="54">
        <v>1223.0138228331703</v>
      </c>
      <c r="AS54" s="54">
        <v>2476.2163129059008</v>
      </c>
      <c r="AT54" s="54">
        <v>2442.6003435910752</v>
      </c>
      <c r="AU54" s="54">
        <v>15329.191044325569</v>
      </c>
      <c r="AV54" s="54">
        <v>16146.574173603492</v>
      </c>
      <c r="AW54" s="54">
        <v>208716.52235247029</v>
      </c>
      <c r="AX54" s="54">
        <v>2067072.547736801</v>
      </c>
      <c r="AY54" s="54">
        <v>36951.046066115166</v>
      </c>
      <c r="AZ54" s="54">
        <v>1812.8316096462156</v>
      </c>
      <c r="BA54" s="54">
        <v>4958.238787538623</v>
      </c>
      <c r="BB54" s="54">
        <v>2044.8389458442357</v>
      </c>
      <c r="BC54" s="54">
        <v>303.7122666347002</v>
      </c>
      <c r="BD54" s="54">
        <v>1088.4061401883635</v>
      </c>
      <c r="BE54" s="54">
        <v>10451.875407836835</v>
      </c>
      <c r="BF54" s="54">
        <v>15676.832480250243</v>
      </c>
      <c r="BG54" s="54">
        <v>142028.70454334852</v>
      </c>
      <c r="BH54" s="54">
        <v>21587.053581653265</v>
      </c>
      <c r="BI54" s="54">
        <v>1131.6469444526801</v>
      </c>
      <c r="BJ54" s="54">
        <v>43531.901585840926</v>
      </c>
      <c r="BK54" s="54">
        <v>5132.262079769991</v>
      </c>
      <c r="BL54" s="54">
        <v>65900.300298171482</v>
      </c>
      <c r="BM54" s="54">
        <v>849.67491107603973</v>
      </c>
      <c r="BN54" s="54">
        <v>1465.4499865668354</v>
      </c>
      <c r="BO54" s="54">
        <v>0</v>
      </c>
      <c r="BP54" s="54">
        <v>0</v>
      </c>
      <c r="BQ54" s="55">
        <f t="shared" si="0"/>
        <v>7325349.6026663752</v>
      </c>
      <c r="BR54" s="54">
        <v>210383.23332933013</v>
      </c>
      <c r="BS54" s="54">
        <v>2395.7141036539497</v>
      </c>
      <c r="BT54" s="54">
        <v>265268.83343126107</v>
      </c>
      <c r="BU54" s="140">
        <f t="shared" si="1"/>
        <v>478047.78086424514</v>
      </c>
      <c r="BV54" s="54">
        <v>0</v>
      </c>
      <c r="BW54" s="54">
        <v>0</v>
      </c>
      <c r="BX54" s="54">
        <v>0</v>
      </c>
      <c r="BY54" s="141">
        <f t="shared" si="2"/>
        <v>0</v>
      </c>
      <c r="BZ54" s="141">
        <f t="shared" si="3"/>
        <v>0</v>
      </c>
      <c r="CA54" s="54">
        <v>0</v>
      </c>
      <c r="CB54" s="54"/>
      <c r="CC54" s="54"/>
      <c r="CD54" s="58">
        <v>1037731.9282022027</v>
      </c>
      <c r="CE54" s="55">
        <f t="shared" si="4"/>
        <v>1037731.9282022027</v>
      </c>
      <c r="CF54" s="142">
        <f t="shared" si="5"/>
        <v>1515779.7090664478</v>
      </c>
      <c r="CG54" s="143">
        <f t="shared" si="6"/>
        <v>8841129.311732823</v>
      </c>
      <c r="CH54" s="143">
        <f>ponuda2013!BQ54</f>
        <v>8841129.311732823</v>
      </c>
      <c r="CI54" s="62">
        <f t="shared" si="7"/>
        <v>0</v>
      </c>
      <c r="CL54" s="62"/>
    </row>
    <row r="55" spans="1:90" customFormat="1" ht="15" x14ac:dyDescent="0.25">
      <c r="A55" s="139">
        <v>48</v>
      </c>
      <c r="B55" s="64" t="s">
        <v>277</v>
      </c>
      <c r="C55" s="65" t="s">
        <v>335</v>
      </c>
      <c r="D55" s="54">
        <v>4920.9563080099488</v>
      </c>
      <c r="E55" s="54">
        <v>137.46540451519652</v>
      </c>
      <c r="F55" s="54">
        <v>146.56707852850818</v>
      </c>
      <c r="G55" s="54">
        <v>15449.272541738186</v>
      </c>
      <c r="H55" s="54">
        <v>35835.994685898331</v>
      </c>
      <c r="I55" s="54">
        <v>19547.089355677479</v>
      </c>
      <c r="J55" s="54">
        <v>6130.1151929697808</v>
      </c>
      <c r="K55" s="54">
        <v>1248.8417572781834</v>
      </c>
      <c r="L55" s="54">
        <v>12618.079700166263</v>
      </c>
      <c r="M55" s="54">
        <v>8.8335004554196264</v>
      </c>
      <c r="N55" s="54">
        <v>14380.041033435009</v>
      </c>
      <c r="O55" s="54">
        <v>36565.260982679632</v>
      </c>
      <c r="P55" s="54">
        <v>12775.680532185697</v>
      </c>
      <c r="Q55" s="54">
        <v>10536.02992065169</v>
      </c>
      <c r="R55" s="54">
        <v>4320.7436558145182</v>
      </c>
      <c r="S55" s="54">
        <v>8079.4166235387684</v>
      </c>
      <c r="T55" s="54">
        <v>14609.629590363893</v>
      </c>
      <c r="U55" s="54">
        <v>33800.77527372905</v>
      </c>
      <c r="V55" s="54">
        <v>15862.626020848567</v>
      </c>
      <c r="W55" s="54">
        <v>4997.6152736017475</v>
      </c>
      <c r="X55" s="54">
        <v>9720.4776710158822</v>
      </c>
      <c r="Y55" s="54">
        <v>5396.6128203112776</v>
      </c>
      <c r="Z55" s="54">
        <v>8042.0535392108468</v>
      </c>
      <c r="AA55" s="54">
        <v>123994.93933978739</v>
      </c>
      <c r="AB55" s="54">
        <v>11418.120924679495</v>
      </c>
      <c r="AC55" s="54">
        <v>806.01291417664299</v>
      </c>
      <c r="AD55" s="54">
        <v>14999.498613519025</v>
      </c>
      <c r="AE55" s="54">
        <v>596.0581282413483</v>
      </c>
      <c r="AF55" s="54">
        <v>21459.740573512652</v>
      </c>
      <c r="AG55" s="54">
        <v>4166.1936864678328</v>
      </c>
      <c r="AH55" s="54">
        <v>15881.447640096618</v>
      </c>
      <c r="AI55" s="54">
        <v>1048.6167160801383</v>
      </c>
      <c r="AJ55" s="54">
        <v>3.4766920502147918</v>
      </c>
      <c r="AK55" s="54">
        <v>1554.9893106716806</v>
      </c>
      <c r="AL55" s="54">
        <v>103.09121531307525</v>
      </c>
      <c r="AM55" s="54">
        <v>239.87600824087238</v>
      </c>
      <c r="AN55" s="54">
        <v>0.18586894680044033</v>
      </c>
      <c r="AO55" s="54">
        <v>123.52288482647725</v>
      </c>
      <c r="AP55" s="54">
        <v>397.7533240526102</v>
      </c>
      <c r="AQ55" s="54">
        <v>677.39019518550629</v>
      </c>
      <c r="AR55" s="54">
        <v>38.192414745047472</v>
      </c>
      <c r="AS55" s="54">
        <v>276.07941279458049</v>
      </c>
      <c r="AT55" s="54">
        <v>16.889060921993565</v>
      </c>
      <c r="AU55" s="54">
        <v>814.66731216679477</v>
      </c>
      <c r="AV55" s="54">
        <v>125.62093296733649</v>
      </c>
      <c r="AW55" s="54">
        <v>6815.5783374271341</v>
      </c>
      <c r="AX55" s="54">
        <v>5922.0556188571472</v>
      </c>
      <c r="AY55" s="54">
        <v>62026.602839837098</v>
      </c>
      <c r="AZ55" s="54">
        <v>33461.294595263767</v>
      </c>
      <c r="BA55" s="54">
        <v>301.97732705133967</v>
      </c>
      <c r="BB55" s="54">
        <v>5489.8896420744895</v>
      </c>
      <c r="BC55" s="54">
        <v>5228.3765715134241</v>
      </c>
      <c r="BD55" s="54">
        <v>1.7726773735499037</v>
      </c>
      <c r="BE55" s="54">
        <v>1185.4699024317945</v>
      </c>
      <c r="BF55" s="54">
        <v>16618.309786334445</v>
      </c>
      <c r="BG55" s="54">
        <v>27274.238912072404</v>
      </c>
      <c r="BH55" s="54">
        <v>4626.5588412849738</v>
      </c>
      <c r="BI55" s="54">
        <v>90.155650235735081</v>
      </c>
      <c r="BJ55" s="54">
        <v>746.12846195379132</v>
      </c>
      <c r="BK55" s="54">
        <v>315.79473774963782</v>
      </c>
      <c r="BL55" s="54">
        <v>42205.658164103268</v>
      </c>
      <c r="BM55" s="54">
        <v>24.825390507270583</v>
      </c>
      <c r="BN55" s="54">
        <v>124.77130592233033</v>
      </c>
      <c r="BO55" s="54">
        <v>0</v>
      </c>
      <c r="BP55" s="54">
        <v>0</v>
      </c>
      <c r="BQ55" s="55">
        <f t="shared" si="0"/>
        <v>686332.00039406156</v>
      </c>
      <c r="BR55" s="54">
        <v>0</v>
      </c>
      <c r="BS55" s="54">
        <v>7827.1375289426514</v>
      </c>
      <c r="BT55" s="54">
        <v>368138.41164045292</v>
      </c>
      <c r="BU55" s="140">
        <f t="shared" si="1"/>
        <v>375965.54916939558</v>
      </c>
      <c r="BV55" s="54">
        <v>1652380.7219684781</v>
      </c>
      <c r="BW55" s="54">
        <v>0</v>
      </c>
      <c r="BX55" s="54">
        <v>0</v>
      </c>
      <c r="BY55" s="141">
        <f t="shared" si="2"/>
        <v>0</v>
      </c>
      <c r="BZ55" s="141">
        <f t="shared" si="3"/>
        <v>1652380.7219684781</v>
      </c>
      <c r="CA55" s="54">
        <v>0</v>
      </c>
      <c r="CB55" s="54"/>
      <c r="CC55" s="54"/>
      <c r="CD55" s="58">
        <v>375992.62198999524</v>
      </c>
      <c r="CE55" s="55">
        <f t="shared" si="4"/>
        <v>375992.62198999524</v>
      </c>
      <c r="CF55" s="142">
        <f t="shared" si="5"/>
        <v>2404338.8931278689</v>
      </c>
      <c r="CG55" s="143">
        <f t="shared" si="6"/>
        <v>3090670.8935219306</v>
      </c>
      <c r="CH55" s="143">
        <f>ponuda2013!BQ55</f>
        <v>3090670.8935219301</v>
      </c>
      <c r="CI55" s="62">
        <f t="shared" si="7"/>
        <v>0</v>
      </c>
      <c r="CL55" s="62"/>
    </row>
    <row r="56" spans="1:90" customFormat="1" ht="15" x14ac:dyDescent="0.25">
      <c r="A56" s="139">
        <v>49</v>
      </c>
      <c r="B56" s="64" t="s">
        <v>278</v>
      </c>
      <c r="C56" s="65" t="s">
        <v>336</v>
      </c>
      <c r="D56" s="54">
        <v>2023.4954722374532</v>
      </c>
      <c r="E56" s="54">
        <v>2807.6385032605103</v>
      </c>
      <c r="F56" s="54">
        <v>4180.985514026157</v>
      </c>
      <c r="G56" s="54">
        <v>10859.179565131548</v>
      </c>
      <c r="H56" s="54">
        <v>79482.880693817933</v>
      </c>
      <c r="I56" s="54">
        <v>8682.6605976041192</v>
      </c>
      <c r="J56" s="54">
        <v>3559.4325546269615</v>
      </c>
      <c r="K56" s="54">
        <v>394.82311449639485</v>
      </c>
      <c r="L56" s="54">
        <v>8609.2155724044242</v>
      </c>
      <c r="M56" s="54">
        <v>2.7615967168045468</v>
      </c>
      <c r="N56" s="54">
        <v>4558.570814873915</v>
      </c>
      <c r="O56" s="54">
        <v>126670.29679083373</v>
      </c>
      <c r="P56" s="54">
        <v>4044.8323668775529</v>
      </c>
      <c r="Q56" s="54">
        <v>8405.2023001106609</v>
      </c>
      <c r="R56" s="54">
        <v>1997.2995523073998</v>
      </c>
      <c r="S56" s="54">
        <v>16513.606952069276</v>
      </c>
      <c r="T56" s="54">
        <v>7386.3612154913008</v>
      </c>
      <c r="U56" s="54">
        <v>11092.807174129703</v>
      </c>
      <c r="V56" s="54">
        <v>14370.341552954562</v>
      </c>
      <c r="W56" s="54">
        <v>1671.8575986262758</v>
      </c>
      <c r="X56" s="54">
        <v>5882.8502523781326</v>
      </c>
      <c r="Y56" s="54">
        <v>3820.0123987806633</v>
      </c>
      <c r="Z56" s="54">
        <v>16182.118141925139</v>
      </c>
      <c r="AA56" s="54">
        <v>40353.283484559608</v>
      </c>
      <c r="AB56" s="54">
        <v>3672.9521456552238</v>
      </c>
      <c r="AC56" s="54">
        <v>11593.20818987277</v>
      </c>
      <c r="AD56" s="54">
        <v>29210.490150810263</v>
      </c>
      <c r="AE56" s="54">
        <v>124934.02973841759</v>
      </c>
      <c r="AF56" s="54">
        <v>403685.27117945359</v>
      </c>
      <c r="AG56" s="54">
        <v>831454.09853617428</v>
      </c>
      <c r="AH56" s="54">
        <v>24718.80086955467</v>
      </c>
      <c r="AI56" s="54">
        <v>21.331481910266614</v>
      </c>
      <c r="AJ56" s="54">
        <v>4843.0605632142415</v>
      </c>
      <c r="AK56" s="54">
        <v>20699.661214299715</v>
      </c>
      <c r="AL56" s="54">
        <v>6567.7605512995688</v>
      </c>
      <c r="AM56" s="54">
        <v>138380.98557106825</v>
      </c>
      <c r="AN56" s="54">
        <v>49950.232175578989</v>
      </c>
      <c r="AO56" s="54">
        <v>92655.167695952463</v>
      </c>
      <c r="AP56" s="54">
        <v>367080.20560008055</v>
      </c>
      <c r="AQ56" s="54">
        <v>104281.06840887602</v>
      </c>
      <c r="AR56" s="54">
        <v>168155.27260516165</v>
      </c>
      <c r="AS56" s="54">
        <v>49235.696505531261</v>
      </c>
      <c r="AT56" s="54">
        <v>4570.6068969321441</v>
      </c>
      <c r="AU56" s="54">
        <v>8431.2328253420528</v>
      </c>
      <c r="AV56" s="54">
        <v>705.30908275294087</v>
      </c>
      <c r="AW56" s="54">
        <v>249738.20658703672</v>
      </c>
      <c r="AX56" s="54">
        <v>18750.052416214276</v>
      </c>
      <c r="AY56" s="54">
        <v>858.25192310654597</v>
      </c>
      <c r="AZ56" s="54">
        <v>398366.63653994101</v>
      </c>
      <c r="BA56" s="54">
        <v>10661.058346691341</v>
      </c>
      <c r="BB56" s="54">
        <v>5572.4848641053495</v>
      </c>
      <c r="BC56" s="54">
        <v>2463.9387113835774</v>
      </c>
      <c r="BD56" s="54">
        <v>12084.670748346045</v>
      </c>
      <c r="BE56" s="54">
        <v>32643.12567797229</v>
      </c>
      <c r="BF56" s="54">
        <v>113614.78849612181</v>
      </c>
      <c r="BG56" s="54">
        <v>39501.285263511767</v>
      </c>
      <c r="BH56" s="54">
        <v>16239.224942767185</v>
      </c>
      <c r="BI56" s="54">
        <v>1495.2178717141196</v>
      </c>
      <c r="BJ56" s="54">
        <v>63343.246166011289</v>
      </c>
      <c r="BK56" s="54">
        <v>41398.730102577494</v>
      </c>
      <c r="BL56" s="54">
        <v>42672.173040409987</v>
      </c>
      <c r="BM56" s="54">
        <v>17175.287497538509</v>
      </c>
      <c r="BN56" s="54">
        <v>2173.633122160903</v>
      </c>
      <c r="BO56" s="54">
        <v>4018.261831616725</v>
      </c>
      <c r="BP56" s="54">
        <v>0</v>
      </c>
      <c r="BQ56" s="55">
        <f t="shared" si="0"/>
        <v>3901169.2299174066</v>
      </c>
      <c r="BR56" s="54">
        <v>8994.902597394459</v>
      </c>
      <c r="BS56" s="54">
        <v>0.26346517799444347</v>
      </c>
      <c r="BT56" s="54">
        <v>0</v>
      </c>
      <c r="BU56" s="140">
        <f t="shared" si="1"/>
        <v>8995.1660625724526</v>
      </c>
      <c r="BV56" s="54">
        <v>0</v>
      </c>
      <c r="BW56" s="54">
        <v>0</v>
      </c>
      <c r="BX56" s="54">
        <v>0</v>
      </c>
      <c r="BY56" s="141">
        <f t="shared" si="2"/>
        <v>0</v>
      </c>
      <c r="BZ56" s="141">
        <f t="shared" si="3"/>
        <v>0</v>
      </c>
      <c r="CA56" s="54">
        <v>0</v>
      </c>
      <c r="CB56" s="54"/>
      <c r="CC56" s="54"/>
      <c r="CD56" s="58">
        <v>812047.41722598032</v>
      </c>
      <c r="CE56" s="55">
        <f t="shared" si="4"/>
        <v>812047.41722598032</v>
      </c>
      <c r="CF56" s="142">
        <f t="shared" si="5"/>
        <v>821042.58328855282</v>
      </c>
      <c r="CG56" s="143">
        <f t="shared" si="6"/>
        <v>4722211.8132059593</v>
      </c>
      <c r="CH56" s="143">
        <f>ponuda2013!BQ56</f>
        <v>4722211.8132059574</v>
      </c>
      <c r="CI56" s="62">
        <f t="shared" si="7"/>
        <v>0</v>
      </c>
      <c r="CL56" s="62"/>
    </row>
    <row r="57" spans="1:90" customFormat="1" ht="15" x14ac:dyDescent="0.25">
      <c r="A57" s="139">
        <v>50</v>
      </c>
      <c r="B57" s="64" t="s">
        <v>279</v>
      </c>
      <c r="C57" s="65" t="s">
        <v>337</v>
      </c>
      <c r="D57" s="54">
        <v>120686.49267658612</v>
      </c>
      <c r="E57" s="54">
        <v>145.89032792254724</v>
      </c>
      <c r="F57" s="54">
        <v>3916.8274957613226</v>
      </c>
      <c r="G57" s="54">
        <v>3412.6902768444834</v>
      </c>
      <c r="H57" s="54">
        <v>14928.606861470549</v>
      </c>
      <c r="I57" s="54">
        <v>2811.4299892127488</v>
      </c>
      <c r="J57" s="54">
        <v>1096.1502301666192</v>
      </c>
      <c r="K57" s="54">
        <v>3850.3843284066652</v>
      </c>
      <c r="L57" s="54">
        <v>2701.6255437322429</v>
      </c>
      <c r="M57" s="54">
        <v>0.81032926237531755</v>
      </c>
      <c r="N57" s="54">
        <v>1357.5840044807519</v>
      </c>
      <c r="O57" s="54">
        <v>1495.0510279007651</v>
      </c>
      <c r="P57" s="54">
        <v>1249.2385603285061</v>
      </c>
      <c r="Q57" s="54">
        <v>5422.1851347868142</v>
      </c>
      <c r="R57" s="54">
        <v>11318.070230023139</v>
      </c>
      <c r="S57" s="54">
        <v>5029.8278405001938</v>
      </c>
      <c r="T57" s="54">
        <v>2362.4256621885315</v>
      </c>
      <c r="U57" s="54">
        <v>5671.4782042246479</v>
      </c>
      <c r="V57" s="54">
        <v>4492.1235612938781</v>
      </c>
      <c r="W57" s="54">
        <v>530.13114658996005</v>
      </c>
      <c r="X57" s="54">
        <v>1807.6670669325272</v>
      </c>
      <c r="Y57" s="54">
        <v>1708.9354209777202</v>
      </c>
      <c r="Z57" s="54">
        <v>14344.39539882743</v>
      </c>
      <c r="AA57" s="54">
        <v>12325.502076052475</v>
      </c>
      <c r="AB57" s="54">
        <v>1133.9035252791405</v>
      </c>
      <c r="AC57" s="54">
        <v>3481.8538161927117</v>
      </c>
      <c r="AD57" s="54">
        <v>24771.958889912636</v>
      </c>
      <c r="AE57" s="54">
        <v>19843.802248810134</v>
      </c>
      <c r="AF57" s="54">
        <v>179701.40760920686</v>
      </c>
      <c r="AG57" s="54">
        <v>247248.3502021954</v>
      </c>
      <c r="AH57" s="54">
        <v>8327.9995756355511</v>
      </c>
      <c r="AI57" s="54">
        <v>13586.745292911786</v>
      </c>
      <c r="AJ57" s="54">
        <v>1019.2737959648239</v>
      </c>
      <c r="AK57" s="54">
        <v>3109.2448464530253</v>
      </c>
      <c r="AL57" s="54">
        <v>107.54671917488282</v>
      </c>
      <c r="AM57" s="54">
        <v>23469.343505707904</v>
      </c>
      <c r="AN57" s="54">
        <v>42254.952749245553</v>
      </c>
      <c r="AO57" s="54">
        <v>972.9336036938555</v>
      </c>
      <c r="AP57" s="54">
        <v>26183.444982671983</v>
      </c>
      <c r="AQ57" s="54">
        <v>14576.762741625946</v>
      </c>
      <c r="AR57" s="54">
        <v>21954.121552213583</v>
      </c>
      <c r="AS57" s="54">
        <v>2520.0506301437536</v>
      </c>
      <c r="AT57" s="54">
        <v>10438.484661145547</v>
      </c>
      <c r="AU57" s="54">
        <v>4954.1716220293511</v>
      </c>
      <c r="AV57" s="54">
        <v>460.57538613803172</v>
      </c>
      <c r="AW57" s="54">
        <v>76420.991534536341</v>
      </c>
      <c r="AX57" s="54">
        <v>24657.474604048031</v>
      </c>
      <c r="AY57" s="54">
        <v>10863.210347115139</v>
      </c>
      <c r="AZ57" s="54">
        <v>16783.384414325432</v>
      </c>
      <c r="BA57" s="54">
        <v>15170.395634460481</v>
      </c>
      <c r="BB57" s="54">
        <v>1758.6087258422424</v>
      </c>
      <c r="BC57" s="54">
        <v>3082.2595423095536</v>
      </c>
      <c r="BD57" s="54">
        <v>180.42415236652079</v>
      </c>
      <c r="BE57" s="54">
        <v>3868.5524804043889</v>
      </c>
      <c r="BF57" s="54">
        <v>135762.19074059997</v>
      </c>
      <c r="BG57" s="54">
        <v>71396.584387206283</v>
      </c>
      <c r="BH57" s="54">
        <v>32074.825900665172</v>
      </c>
      <c r="BI57" s="54">
        <v>1837.3080244440857</v>
      </c>
      <c r="BJ57" s="54">
        <v>17707.985392319344</v>
      </c>
      <c r="BK57" s="54">
        <v>27164.895377359964</v>
      </c>
      <c r="BL57" s="54">
        <v>17803.367514915641</v>
      </c>
      <c r="BM57" s="54">
        <v>1161.4296896747758</v>
      </c>
      <c r="BN57" s="54">
        <v>1295.3854483725866</v>
      </c>
      <c r="BO57" s="54">
        <v>0</v>
      </c>
      <c r="BP57" s="54">
        <v>0</v>
      </c>
      <c r="BQ57" s="55">
        <f t="shared" si="0"/>
        <v>1331771.7252617916</v>
      </c>
      <c r="BR57" s="54">
        <v>87870.458278177699</v>
      </c>
      <c r="BS57" s="54">
        <v>2257.2434419159872</v>
      </c>
      <c r="BT57" s="54">
        <v>878.98923910860253</v>
      </c>
      <c r="BU57" s="140">
        <f t="shared" si="1"/>
        <v>91006.690959202286</v>
      </c>
      <c r="BV57" s="54">
        <v>0</v>
      </c>
      <c r="BW57" s="54">
        <v>0</v>
      </c>
      <c r="BX57" s="54">
        <v>0</v>
      </c>
      <c r="BY57" s="141">
        <f t="shared" si="2"/>
        <v>0</v>
      </c>
      <c r="BZ57" s="141">
        <f t="shared" si="3"/>
        <v>0</v>
      </c>
      <c r="CA57" s="54">
        <v>1515.1245905818369</v>
      </c>
      <c r="CB57" s="54"/>
      <c r="CC57" s="54"/>
      <c r="CD57" s="58">
        <v>55543.288373133262</v>
      </c>
      <c r="CE57" s="55">
        <f t="shared" si="4"/>
        <v>57058.412963715098</v>
      </c>
      <c r="CF57" s="142">
        <f t="shared" si="5"/>
        <v>148065.10392291739</v>
      </c>
      <c r="CG57" s="143">
        <f t="shared" si="6"/>
        <v>1479836.8291847091</v>
      </c>
      <c r="CH57" s="143">
        <f>ponuda2013!BQ57</f>
        <v>1479836.8291847089</v>
      </c>
      <c r="CI57" s="62">
        <f t="shared" si="7"/>
        <v>0</v>
      </c>
      <c r="CL57" s="62"/>
    </row>
    <row r="58" spans="1:90" customFormat="1" ht="15" x14ac:dyDescent="0.25">
      <c r="A58" s="139">
        <v>51</v>
      </c>
      <c r="B58" s="64" t="s">
        <v>280</v>
      </c>
      <c r="C58" s="65" t="s">
        <v>338</v>
      </c>
      <c r="D58" s="54">
        <v>8908.8395677669469</v>
      </c>
      <c r="E58" s="54">
        <v>30847.868379436251</v>
      </c>
      <c r="F58" s="54">
        <v>3919.3145769683561</v>
      </c>
      <c r="G58" s="54">
        <v>9650.5474726921839</v>
      </c>
      <c r="H58" s="54">
        <v>50021.4776413828</v>
      </c>
      <c r="I58" s="54">
        <v>8202.4271214504424</v>
      </c>
      <c r="J58" s="54">
        <v>8699.2913081614824</v>
      </c>
      <c r="K58" s="54">
        <v>3775.7343354106893</v>
      </c>
      <c r="L58" s="54">
        <v>7655.1894992952248</v>
      </c>
      <c r="M58" s="54">
        <v>2.4139227639176095</v>
      </c>
      <c r="N58" s="54">
        <v>12078.335389644579</v>
      </c>
      <c r="O58" s="54">
        <v>8430.4433635923269</v>
      </c>
      <c r="P58" s="54">
        <v>3581.8481753899823</v>
      </c>
      <c r="Q58" s="54">
        <v>22330.314612594291</v>
      </c>
      <c r="R58" s="54">
        <v>1772.463970274724</v>
      </c>
      <c r="S58" s="54">
        <v>14546.321745529498</v>
      </c>
      <c r="T58" s="54">
        <v>36009.52527651636</v>
      </c>
      <c r="U58" s="54">
        <v>9829.7679405942126</v>
      </c>
      <c r="V58" s="54">
        <v>33158.099611977268</v>
      </c>
      <c r="W58" s="54">
        <v>2691.2362700860685</v>
      </c>
      <c r="X58" s="54">
        <v>5201.8244473046907</v>
      </c>
      <c r="Y58" s="54">
        <v>6029.2306844525265</v>
      </c>
      <c r="Z58" s="54">
        <v>14541.444643566045</v>
      </c>
      <c r="AA58" s="54">
        <v>35636.060715739222</v>
      </c>
      <c r="AB58" s="54">
        <v>3251.2641973770706</v>
      </c>
      <c r="AC58" s="54">
        <v>44131.523908025811</v>
      </c>
      <c r="AD58" s="54">
        <v>146897.53561204963</v>
      </c>
      <c r="AE58" s="54">
        <v>128849.27446800315</v>
      </c>
      <c r="AF58" s="54">
        <v>394760.48535721703</v>
      </c>
      <c r="AG58" s="54">
        <v>373005.37465813535</v>
      </c>
      <c r="AH58" s="54">
        <v>362841.03852772061</v>
      </c>
      <c r="AI58" s="54">
        <v>1019.9264333996895</v>
      </c>
      <c r="AJ58" s="54">
        <v>109673.0262466295</v>
      </c>
      <c r="AK58" s="54">
        <v>91858.47020131319</v>
      </c>
      <c r="AL58" s="54">
        <v>19825.291209865201</v>
      </c>
      <c r="AM58" s="54">
        <v>136018.07164705452</v>
      </c>
      <c r="AN58" s="54">
        <v>26019.374280376469</v>
      </c>
      <c r="AO58" s="54">
        <v>146162.01912712914</v>
      </c>
      <c r="AP58" s="54">
        <v>70056.657009592876</v>
      </c>
      <c r="AQ58" s="54">
        <v>167179.59616652568</v>
      </c>
      <c r="AR58" s="54">
        <v>105555.48798594091</v>
      </c>
      <c r="AS58" s="54">
        <v>51821.50008864305</v>
      </c>
      <c r="AT58" s="54">
        <v>33411.798543731275</v>
      </c>
      <c r="AU58" s="54">
        <v>30170.943988706676</v>
      </c>
      <c r="AV58" s="54">
        <v>565.79371412485511</v>
      </c>
      <c r="AW58" s="54">
        <v>258527.55046424901</v>
      </c>
      <c r="AX58" s="54">
        <v>51734.996234920975</v>
      </c>
      <c r="AY58" s="54">
        <v>14491.318588446742</v>
      </c>
      <c r="AZ58" s="54">
        <v>127283.14839488153</v>
      </c>
      <c r="BA58" s="54">
        <v>15786.612968872632</v>
      </c>
      <c r="BB58" s="54">
        <v>452482.13904316927</v>
      </c>
      <c r="BC58" s="54">
        <v>15385.482014675719</v>
      </c>
      <c r="BD58" s="54">
        <v>26608.214590596574</v>
      </c>
      <c r="BE58" s="54">
        <v>52868.904707637368</v>
      </c>
      <c r="BF58" s="54">
        <v>267986.5877790536</v>
      </c>
      <c r="BG58" s="54">
        <v>18834.247979889184</v>
      </c>
      <c r="BH58" s="54">
        <v>53645.455725219945</v>
      </c>
      <c r="BI58" s="54">
        <v>6186.0796402482301</v>
      </c>
      <c r="BJ58" s="54">
        <v>77376.9070722865</v>
      </c>
      <c r="BK58" s="54">
        <v>79076.554520756981</v>
      </c>
      <c r="BL58" s="54">
        <v>43609.328509439641</v>
      </c>
      <c r="BM58" s="54">
        <v>2329.4234107956845</v>
      </c>
      <c r="BN58" s="54">
        <v>3562.3032940060539</v>
      </c>
      <c r="BO58" s="54">
        <v>0</v>
      </c>
      <c r="BP58" s="54">
        <v>0</v>
      </c>
      <c r="BQ58" s="55">
        <f t="shared" si="0"/>
        <v>4348369.728983297</v>
      </c>
      <c r="BR58" s="54">
        <v>369513.7692969066</v>
      </c>
      <c r="BS58" s="54">
        <v>0</v>
      </c>
      <c r="BT58" s="54">
        <v>0</v>
      </c>
      <c r="BU58" s="140">
        <f t="shared" si="1"/>
        <v>369513.7692969066</v>
      </c>
      <c r="BV58" s="54">
        <v>0</v>
      </c>
      <c r="BW58" s="54">
        <v>0</v>
      </c>
      <c r="BX58" s="54">
        <v>0</v>
      </c>
      <c r="BY58" s="141">
        <f t="shared" si="2"/>
        <v>0</v>
      </c>
      <c r="BZ58" s="141">
        <f t="shared" si="3"/>
        <v>0</v>
      </c>
      <c r="CA58" s="54">
        <v>0</v>
      </c>
      <c r="CB58" s="54"/>
      <c r="CC58" s="54"/>
      <c r="CD58" s="58">
        <v>200023.44285093524</v>
      </c>
      <c r="CE58" s="55">
        <f t="shared" si="4"/>
        <v>200023.44285093524</v>
      </c>
      <c r="CF58" s="142">
        <f t="shared" si="5"/>
        <v>569537.21214784181</v>
      </c>
      <c r="CG58" s="143">
        <f t="shared" si="6"/>
        <v>4917906.9411311392</v>
      </c>
      <c r="CH58" s="143">
        <f>ponuda2013!BQ58</f>
        <v>4917906.9411311382</v>
      </c>
      <c r="CI58" s="62">
        <f t="shared" si="7"/>
        <v>0</v>
      </c>
      <c r="CL58" s="62"/>
    </row>
    <row r="59" spans="1:90" customFormat="1" ht="15" x14ac:dyDescent="0.25">
      <c r="A59" s="139">
        <v>52</v>
      </c>
      <c r="B59" s="64" t="s">
        <v>281</v>
      </c>
      <c r="C59" s="65" t="s">
        <v>339</v>
      </c>
      <c r="D59" s="54">
        <v>845.80665903671263</v>
      </c>
      <c r="E59" s="54">
        <v>122.19283971730106</v>
      </c>
      <c r="F59" s="54">
        <v>6893.3347465965599</v>
      </c>
      <c r="G59" s="54">
        <v>1923.5043851484349</v>
      </c>
      <c r="H59" s="54">
        <v>8300.9776095764701</v>
      </c>
      <c r="I59" s="54">
        <v>1545.9120121286742</v>
      </c>
      <c r="J59" s="54">
        <v>643.07425115510193</v>
      </c>
      <c r="K59" s="54">
        <v>71.403350916914775</v>
      </c>
      <c r="L59" s="54">
        <v>1529.0323516628237</v>
      </c>
      <c r="M59" s="54">
        <v>0.52100911271222361</v>
      </c>
      <c r="N59" s="54">
        <v>849.32716515940649</v>
      </c>
      <c r="O59" s="54">
        <v>855.1841227741993</v>
      </c>
      <c r="P59" s="54">
        <v>729.28523153291542</v>
      </c>
      <c r="Q59" s="54">
        <v>740.43751972514895</v>
      </c>
      <c r="R59" s="54">
        <v>358.26476700385803</v>
      </c>
      <c r="S59" s="54">
        <v>3008.772938432031</v>
      </c>
      <c r="T59" s="54">
        <v>1285.1420656348662</v>
      </c>
      <c r="U59" s="54">
        <v>2010.8391037892004</v>
      </c>
      <c r="V59" s="54">
        <v>2562.1299501359681</v>
      </c>
      <c r="W59" s="54">
        <v>293.93546415679981</v>
      </c>
      <c r="X59" s="54">
        <v>1065.4707131631046</v>
      </c>
      <c r="Y59" s="54">
        <v>310.65414548568697</v>
      </c>
      <c r="Z59" s="54">
        <v>2750.9699715211214</v>
      </c>
      <c r="AA59" s="54">
        <v>7351.130076633418</v>
      </c>
      <c r="AB59" s="54">
        <v>662.24039423096497</v>
      </c>
      <c r="AC59" s="54">
        <v>9851.7447503242165</v>
      </c>
      <c r="AD59" s="54">
        <v>23200.700564734765</v>
      </c>
      <c r="AE59" s="54">
        <v>11012.156362519916</v>
      </c>
      <c r="AF59" s="54">
        <v>155747.06771006683</v>
      </c>
      <c r="AG59" s="54">
        <v>133773.61624331746</v>
      </c>
      <c r="AH59" s="54">
        <v>3685.8271031579839</v>
      </c>
      <c r="AI59" s="54">
        <v>8756.1451364796303</v>
      </c>
      <c r="AJ59" s="54">
        <v>271.76350897258061</v>
      </c>
      <c r="AK59" s="54">
        <v>40617.184674586249</v>
      </c>
      <c r="AL59" s="54">
        <v>2779.1453674918412</v>
      </c>
      <c r="AM59" s="54">
        <v>50057.719296750118</v>
      </c>
      <c r="AN59" s="54">
        <v>11533.385073036447</v>
      </c>
      <c r="AO59" s="54">
        <v>73019.044347101473</v>
      </c>
      <c r="AP59" s="54">
        <v>17963.715086691172</v>
      </c>
      <c r="AQ59" s="54">
        <v>18419.937485421877</v>
      </c>
      <c r="AR59" s="54">
        <v>11589.973720516235</v>
      </c>
      <c r="AS59" s="54">
        <v>4547.6529470550113</v>
      </c>
      <c r="AT59" s="54">
        <v>5954.2343800808767</v>
      </c>
      <c r="AU59" s="54">
        <v>3133.9823335566775</v>
      </c>
      <c r="AV59" s="54">
        <v>18.208124255301556</v>
      </c>
      <c r="AW59" s="54">
        <v>21705.239099454262</v>
      </c>
      <c r="AX59" s="54">
        <v>22325.312518091145</v>
      </c>
      <c r="AY59" s="54">
        <v>75.374378402900547</v>
      </c>
      <c r="AZ59" s="54">
        <v>94269.469042105367</v>
      </c>
      <c r="BA59" s="54">
        <v>8077.9358574326161</v>
      </c>
      <c r="BB59" s="54">
        <v>1028.6853146272863</v>
      </c>
      <c r="BC59" s="54">
        <v>3435.5155635096539</v>
      </c>
      <c r="BD59" s="54">
        <v>505.18696540255002</v>
      </c>
      <c r="BE59" s="54">
        <v>2390.9373166920718</v>
      </c>
      <c r="BF59" s="54">
        <v>117.1111929980565</v>
      </c>
      <c r="BG59" s="54">
        <v>58970.960116719085</v>
      </c>
      <c r="BH59" s="54">
        <v>20.127288338355211</v>
      </c>
      <c r="BI59" s="54">
        <v>672.46687386516351</v>
      </c>
      <c r="BJ59" s="54">
        <v>3329.0195262518446</v>
      </c>
      <c r="BK59" s="54">
        <v>20531.4734184474</v>
      </c>
      <c r="BL59" s="54">
        <v>43473.743550498897</v>
      </c>
      <c r="BM59" s="54">
        <v>641.70755494082948</v>
      </c>
      <c r="BN59" s="54">
        <v>750.9478779132636</v>
      </c>
      <c r="BO59" s="54">
        <v>0</v>
      </c>
      <c r="BP59" s="54">
        <v>0</v>
      </c>
      <c r="BQ59" s="55">
        <f t="shared" si="0"/>
        <v>914963.96051623777</v>
      </c>
      <c r="BR59" s="54">
        <v>73014.791975102373</v>
      </c>
      <c r="BS59" s="54">
        <v>0</v>
      </c>
      <c r="BT59" s="54">
        <v>146095.80304313035</v>
      </c>
      <c r="BU59" s="140">
        <f t="shared" si="1"/>
        <v>219110.59501823271</v>
      </c>
      <c r="BV59" s="54">
        <v>0</v>
      </c>
      <c r="BW59" s="54">
        <v>0</v>
      </c>
      <c r="BX59" s="54">
        <v>0</v>
      </c>
      <c r="BY59" s="141">
        <f t="shared" si="2"/>
        <v>0</v>
      </c>
      <c r="BZ59" s="141">
        <f t="shared" si="3"/>
        <v>0</v>
      </c>
      <c r="CA59" s="54">
        <v>0</v>
      </c>
      <c r="CB59" s="54"/>
      <c r="CC59" s="54"/>
      <c r="CD59" s="58">
        <v>6687.7359418258429</v>
      </c>
      <c r="CE59" s="55">
        <f t="shared" si="4"/>
        <v>6687.7359418258429</v>
      </c>
      <c r="CF59" s="142">
        <f t="shared" si="5"/>
        <v>225798.33096005855</v>
      </c>
      <c r="CG59" s="143">
        <f t="shared" si="6"/>
        <v>1140762.2914762963</v>
      </c>
      <c r="CH59" s="143">
        <f>ponuda2013!BQ59</f>
        <v>1140762.291476296</v>
      </c>
      <c r="CI59" s="62">
        <f t="shared" si="7"/>
        <v>0</v>
      </c>
      <c r="CL59" s="62"/>
    </row>
    <row r="60" spans="1:90" customFormat="1" ht="15" x14ac:dyDescent="0.25">
      <c r="A60" s="139">
        <v>53</v>
      </c>
      <c r="B60" s="64" t="s">
        <v>282</v>
      </c>
      <c r="C60" s="65" t="s">
        <v>340</v>
      </c>
      <c r="D60" s="54">
        <v>14.70279068208869</v>
      </c>
      <c r="E60" s="54">
        <v>62.711148656649762</v>
      </c>
      <c r="F60" s="54">
        <v>31.687207225223766</v>
      </c>
      <c r="G60" s="54">
        <v>2030.1639459954588</v>
      </c>
      <c r="H60" s="54">
        <v>16945.705868473335</v>
      </c>
      <c r="I60" s="54">
        <v>2463.9129009672165</v>
      </c>
      <c r="J60" s="54">
        <v>2069.5648758349171</v>
      </c>
      <c r="K60" s="54">
        <v>901.74958175375116</v>
      </c>
      <c r="L60" s="54">
        <v>891.58588911973345</v>
      </c>
      <c r="M60" s="54">
        <v>28.062508887748002</v>
      </c>
      <c r="N60" s="54">
        <v>3244.0234562650048</v>
      </c>
      <c r="O60" s="54">
        <v>9570.3680350902123</v>
      </c>
      <c r="P60" s="54">
        <v>3066.3264546243818</v>
      </c>
      <c r="Q60" s="54">
        <v>4937.7712137293047</v>
      </c>
      <c r="R60" s="54">
        <v>1129.7151288710045</v>
      </c>
      <c r="S60" s="54">
        <v>4764.2457007434195</v>
      </c>
      <c r="T60" s="54">
        <v>928.19319262318459</v>
      </c>
      <c r="U60" s="54">
        <v>3058.942485460268</v>
      </c>
      <c r="V60" s="54">
        <v>4968.5707113231147</v>
      </c>
      <c r="W60" s="54">
        <v>353.09459259675555</v>
      </c>
      <c r="X60" s="54">
        <v>2024.0190225009933</v>
      </c>
      <c r="Y60" s="54">
        <v>2332.962233332194</v>
      </c>
      <c r="Z60" s="54">
        <v>6582.7352854046685</v>
      </c>
      <c r="AA60" s="54">
        <v>3790.6460554557484</v>
      </c>
      <c r="AB60" s="54">
        <v>4537.6484160021373</v>
      </c>
      <c r="AC60" s="54">
        <v>645.06785883830639</v>
      </c>
      <c r="AD60" s="54">
        <v>1078.0551363467009</v>
      </c>
      <c r="AE60" s="54">
        <v>742.35053983165619</v>
      </c>
      <c r="AF60" s="54">
        <v>49730.674691066793</v>
      </c>
      <c r="AG60" s="54">
        <v>1163.4733134150015</v>
      </c>
      <c r="AH60" s="54">
        <v>7852.4143957929728</v>
      </c>
      <c r="AI60" s="54">
        <v>2025.7505236528511</v>
      </c>
      <c r="AJ60" s="54">
        <v>1234.2205279164457</v>
      </c>
      <c r="AK60" s="54">
        <v>588.83498227766472</v>
      </c>
      <c r="AL60" s="54">
        <v>21.540132353487788</v>
      </c>
      <c r="AM60" s="54">
        <v>64143.263493669969</v>
      </c>
      <c r="AN60" s="54">
        <v>3792.4522838362454</v>
      </c>
      <c r="AO60" s="54">
        <v>488.05804788740932</v>
      </c>
      <c r="AP60" s="54">
        <v>1008.5777723702219</v>
      </c>
      <c r="AQ60" s="54">
        <v>11458.337246889418</v>
      </c>
      <c r="AR60" s="54">
        <v>3153.3797617540208</v>
      </c>
      <c r="AS60" s="54">
        <v>2428.1724603720322</v>
      </c>
      <c r="AT60" s="54">
        <v>173.43036978815761</v>
      </c>
      <c r="AU60" s="54">
        <v>1386.3857505920819</v>
      </c>
      <c r="AV60" s="54">
        <v>0</v>
      </c>
      <c r="AW60" s="54">
        <v>3124.7489763431458</v>
      </c>
      <c r="AX60" s="54">
        <v>9654.3411728817064</v>
      </c>
      <c r="AY60" s="54">
        <v>3257.1309378797623</v>
      </c>
      <c r="AZ60" s="54">
        <v>8043.2642802726923</v>
      </c>
      <c r="BA60" s="54">
        <v>97.777348441531316</v>
      </c>
      <c r="BB60" s="54">
        <v>4321.9466345012888</v>
      </c>
      <c r="BC60" s="54">
        <v>425.97738733322109</v>
      </c>
      <c r="BD60" s="54">
        <v>1204925.1299316762</v>
      </c>
      <c r="BE60" s="54">
        <v>560.9234595438885</v>
      </c>
      <c r="BF60" s="54">
        <v>35807.560629653613</v>
      </c>
      <c r="BG60" s="54">
        <v>7582.7089311854634</v>
      </c>
      <c r="BH60" s="54">
        <v>450.37975063492695</v>
      </c>
      <c r="BI60" s="54">
        <v>63.398054155534282</v>
      </c>
      <c r="BJ60" s="54">
        <v>1019.9289527973301</v>
      </c>
      <c r="BK60" s="54">
        <v>5893.706253627317</v>
      </c>
      <c r="BL60" s="54">
        <v>27409.475722483327</v>
      </c>
      <c r="BM60" s="54">
        <v>47.549691705777235</v>
      </c>
      <c r="BN60" s="54">
        <v>198.66176504595052</v>
      </c>
      <c r="BO60" s="54">
        <v>0</v>
      </c>
      <c r="BP60" s="54">
        <v>0</v>
      </c>
      <c r="BQ60" s="55">
        <f t="shared" si="0"/>
        <v>1546728.1578704326</v>
      </c>
      <c r="BR60" s="54">
        <v>749228.89758338418</v>
      </c>
      <c r="BS60" s="54">
        <v>0</v>
      </c>
      <c r="BT60" s="54">
        <v>0</v>
      </c>
      <c r="BU60" s="140">
        <f t="shared" si="1"/>
        <v>749228.89758338418</v>
      </c>
      <c r="BV60" s="54">
        <v>0</v>
      </c>
      <c r="BW60" s="54">
        <v>0</v>
      </c>
      <c r="BX60" s="54">
        <v>0</v>
      </c>
      <c r="BY60" s="141">
        <f t="shared" si="2"/>
        <v>0</v>
      </c>
      <c r="BZ60" s="141">
        <f t="shared" si="3"/>
        <v>0</v>
      </c>
      <c r="CA60" s="54">
        <v>0</v>
      </c>
      <c r="CB60" s="54"/>
      <c r="CC60" s="54"/>
      <c r="CD60" s="58">
        <v>1134659.4556809089</v>
      </c>
      <c r="CE60" s="55">
        <f t="shared" si="4"/>
        <v>1134659.4556809089</v>
      </c>
      <c r="CF60" s="142">
        <f t="shared" si="5"/>
        <v>1883888.3532642932</v>
      </c>
      <c r="CG60" s="143">
        <f t="shared" si="6"/>
        <v>3430616.511134726</v>
      </c>
      <c r="CH60" s="143">
        <f>ponuda2013!BQ60</f>
        <v>3430616.5111347209</v>
      </c>
      <c r="CI60" s="62">
        <f t="shared" si="7"/>
        <v>-5.1222741603851318E-9</v>
      </c>
      <c r="CL60" s="62"/>
    </row>
    <row r="61" spans="1:90" customFormat="1" ht="15" x14ac:dyDescent="0.25">
      <c r="A61" s="139">
        <v>54</v>
      </c>
      <c r="B61" s="64" t="s">
        <v>283</v>
      </c>
      <c r="C61" s="65" t="s">
        <v>341</v>
      </c>
      <c r="D61" s="54">
        <v>37257.738236779383</v>
      </c>
      <c r="E61" s="54">
        <v>15794.296331094883</v>
      </c>
      <c r="F61" s="54">
        <v>3372.980725201629</v>
      </c>
      <c r="G61" s="54">
        <v>9630.218146341389</v>
      </c>
      <c r="H61" s="54">
        <v>16588.829487787731</v>
      </c>
      <c r="I61" s="54">
        <v>3088.7449667830642</v>
      </c>
      <c r="J61" s="54">
        <v>5085.6748918736748</v>
      </c>
      <c r="K61" s="54">
        <v>3714.9034095547358</v>
      </c>
      <c r="L61" s="54">
        <v>3055.0302751009372</v>
      </c>
      <c r="M61" s="54">
        <v>1.0411252069412174</v>
      </c>
      <c r="N61" s="54">
        <v>3796.1049514781216</v>
      </c>
      <c r="O61" s="54">
        <v>7452.6523316688408</v>
      </c>
      <c r="P61" s="54">
        <v>3894.8408943512823</v>
      </c>
      <c r="Q61" s="54">
        <v>11682.375744784234</v>
      </c>
      <c r="R61" s="54">
        <v>2543.5442687088498</v>
      </c>
      <c r="S61" s="54">
        <v>6015.945606014925</v>
      </c>
      <c r="T61" s="54">
        <v>2569.1475594630829</v>
      </c>
      <c r="U61" s="54">
        <v>6064.9670854043598</v>
      </c>
      <c r="V61" s="54">
        <v>5118.9926590151063</v>
      </c>
      <c r="W61" s="54">
        <v>1277.9562759744222</v>
      </c>
      <c r="X61" s="54">
        <v>2129.0354043982729</v>
      </c>
      <c r="Y61" s="54">
        <v>2476.8086253562537</v>
      </c>
      <c r="Z61" s="54">
        <v>5497.7978686595306</v>
      </c>
      <c r="AA61" s="54">
        <v>14688.046680367313</v>
      </c>
      <c r="AB61" s="54">
        <v>1323.3564202739847</v>
      </c>
      <c r="AC61" s="54">
        <v>46405.520295544695</v>
      </c>
      <c r="AD61" s="54">
        <v>74190.537430333265</v>
      </c>
      <c r="AE61" s="54">
        <v>42413.763762362563</v>
      </c>
      <c r="AF61" s="54">
        <v>168147.79561979839</v>
      </c>
      <c r="AG61" s="54">
        <v>422131.03090129024</v>
      </c>
      <c r="AH61" s="54">
        <v>37714.382857746263</v>
      </c>
      <c r="AI61" s="54">
        <v>1349.0612538073724</v>
      </c>
      <c r="AJ61" s="54">
        <v>491.70934365381066</v>
      </c>
      <c r="AK61" s="54">
        <v>92024.462115575428</v>
      </c>
      <c r="AL61" s="54">
        <v>914.18296071125656</v>
      </c>
      <c r="AM61" s="54">
        <v>122812.74219914703</v>
      </c>
      <c r="AN61" s="54">
        <v>4944.4913954513404</v>
      </c>
      <c r="AO61" s="54">
        <v>30532.221239138857</v>
      </c>
      <c r="AP61" s="54">
        <v>70146.320949588815</v>
      </c>
      <c r="AQ61" s="54">
        <v>62992.110420586643</v>
      </c>
      <c r="AR61" s="54">
        <v>208317.27360309422</v>
      </c>
      <c r="AS61" s="54">
        <v>48387.780589080772</v>
      </c>
      <c r="AT61" s="54">
        <v>35170.102634300449</v>
      </c>
      <c r="AU61" s="54">
        <v>19997.895968372279</v>
      </c>
      <c r="AV61" s="54">
        <v>7608.6831469965109</v>
      </c>
      <c r="AW61" s="54">
        <v>76117.871409406333</v>
      </c>
      <c r="AX61" s="54">
        <v>60054.220561941758</v>
      </c>
      <c r="AY61" s="54">
        <v>19034.140842833691</v>
      </c>
      <c r="AZ61" s="54">
        <v>110447.42247704191</v>
      </c>
      <c r="BA61" s="54">
        <v>27017.67453015018</v>
      </c>
      <c r="BB61" s="54">
        <v>4787.4388353768718</v>
      </c>
      <c r="BC61" s="54">
        <v>6877.2959709922861</v>
      </c>
      <c r="BD61" s="54">
        <v>16479.665771766136</v>
      </c>
      <c r="BE61" s="54">
        <v>57539.000754808498</v>
      </c>
      <c r="BF61" s="54">
        <v>290871.81282527139</v>
      </c>
      <c r="BG61" s="54">
        <v>27218.791292776426</v>
      </c>
      <c r="BH61" s="54">
        <v>24342.433210321989</v>
      </c>
      <c r="BI61" s="54">
        <v>5168.1453002076678</v>
      </c>
      <c r="BJ61" s="54">
        <v>41926.193446669851</v>
      </c>
      <c r="BK61" s="54">
        <v>80172.954673567918</v>
      </c>
      <c r="BL61" s="54">
        <v>27480.473674267025</v>
      </c>
      <c r="BM61" s="54">
        <v>800.55669056554609</v>
      </c>
      <c r="BN61" s="54">
        <v>8275.5393822493897</v>
      </c>
      <c r="BO61" s="54">
        <v>0</v>
      </c>
      <c r="BP61" s="54">
        <v>0</v>
      </c>
      <c r="BQ61" s="55">
        <f t="shared" si="0"/>
        <v>2555424.7303084387</v>
      </c>
      <c r="BR61" s="54">
        <v>326569.55894470983</v>
      </c>
      <c r="BS61" s="54">
        <v>73.308262983222022</v>
      </c>
      <c r="BT61" s="54">
        <v>70350.253093910302</v>
      </c>
      <c r="BU61" s="140">
        <f t="shared" si="1"/>
        <v>396993.12030160334</v>
      </c>
      <c r="BV61" s="54">
        <v>0</v>
      </c>
      <c r="BW61" s="54">
        <v>0</v>
      </c>
      <c r="BX61" s="54">
        <v>0</v>
      </c>
      <c r="BY61" s="141">
        <f t="shared" si="2"/>
        <v>0</v>
      </c>
      <c r="BZ61" s="141">
        <f t="shared" si="3"/>
        <v>0</v>
      </c>
      <c r="CA61" s="54">
        <v>0</v>
      </c>
      <c r="CB61" s="54"/>
      <c r="CC61" s="54"/>
      <c r="CD61" s="58">
        <v>89414.695400008291</v>
      </c>
      <c r="CE61" s="55">
        <f t="shared" si="4"/>
        <v>89414.695400008291</v>
      </c>
      <c r="CF61" s="142">
        <f t="shared" si="5"/>
        <v>486407.81570161163</v>
      </c>
      <c r="CG61" s="143">
        <f t="shared" si="6"/>
        <v>3041832.5460100505</v>
      </c>
      <c r="CH61" s="143">
        <f>ponuda2013!BQ61</f>
        <v>3041832.5460100491</v>
      </c>
      <c r="CI61" s="62">
        <f t="shared" si="7"/>
        <v>0</v>
      </c>
      <c r="CL61" s="62"/>
    </row>
    <row r="62" spans="1:90" customFormat="1" ht="15" x14ac:dyDescent="0.25">
      <c r="A62" s="139">
        <v>55</v>
      </c>
      <c r="B62" s="64" t="s">
        <v>284</v>
      </c>
      <c r="C62" s="65" t="s">
        <v>342</v>
      </c>
      <c r="D62" s="54">
        <v>63002.134285934379</v>
      </c>
      <c r="E62" s="54">
        <v>736.44259292348102</v>
      </c>
      <c r="F62" s="54">
        <v>1665.5408870848537</v>
      </c>
      <c r="G62" s="54">
        <v>2054.8304931824418</v>
      </c>
      <c r="H62" s="54">
        <v>4834.7743030445954</v>
      </c>
      <c r="I62" s="54">
        <v>1845.0011927457015</v>
      </c>
      <c r="J62" s="54">
        <v>720.86044193246494</v>
      </c>
      <c r="K62" s="54">
        <v>480.1313811835667</v>
      </c>
      <c r="L62" s="54">
        <v>1059.8829969686506</v>
      </c>
      <c r="M62" s="54">
        <v>2318.7636748878167</v>
      </c>
      <c r="N62" s="54">
        <v>721.11207151254166</v>
      </c>
      <c r="O62" s="54">
        <v>2503.2519650972895</v>
      </c>
      <c r="P62" s="54">
        <v>803.62509179378958</v>
      </c>
      <c r="Q62" s="54">
        <v>1113.114969855249</v>
      </c>
      <c r="R62" s="54">
        <v>359.16620814493251</v>
      </c>
      <c r="S62" s="54">
        <v>1348.6699600506643</v>
      </c>
      <c r="T62" s="54">
        <v>373.34015774052762</v>
      </c>
      <c r="U62" s="54">
        <v>994.41005631561507</v>
      </c>
      <c r="V62" s="54">
        <v>962.78678565260225</v>
      </c>
      <c r="W62" s="54">
        <v>158.50014077794143</v>
      </c>
      <c r="X62" s="54">
        <v>645.90735856257493</v>
      </c>
      <c r="Y62" s="54">
        <v>623.62921591512907</v>
      </c>
      <c r="Z62" s="54">
        <v>1087.4683821008939</v>
      </c>
      <c r="AA62" s="54">
        <v>12091.580166635616</v>
      </c>
      <c r="AB62" s="54">
        <v>1488.6145918257212</v>
      </c>
      <c r="AC62" s="54">
        <v>20351.255113428586</v>
      </c>
      <c r="AD62" s="54">
        <v>964.04669617177194</v>
      </c>
      <c r="AE62" s="54">
        <v>31244.386749142126</v>
      </c>
      <c r="AF62" s="54">
        <v>9674.4027016112923</v>
      </c>
      <c r="AG62" s="54">
        <v>17080.185572854636</v>
      </c>
      <c r="AH62" s="54">
        <v>2392.5223646248619</v>
      </c>
      <c r="AI62" s="54">
        <v>2514.6607440743192</v>
      </c>
      <c r="AJ62" s="54">
        <v>151.55767839835841</v>
      </c>
      <c r="AK62" s="54">
        <v>32990.249787917113</v>
      </c>
      <c r="AL62" s="54">
        <v>723.28445699690872</v>
      </c>
      <c r="AM62" s="54">
        <v>14621.562224877935</v>
      </c>
      <c r="AN62" s="54">
        <v>559.0548710190659</v>
      </c>
      <c r="AO62" s="54">
        <v>7648.0251364983169</v>
      </c>
      <c r="AP62" s="54">
        <v>52.464820108251274</v>
      </c>
      <c r="AQ62" s="54">
        <v>640.05806695834895</v>
      </c>
      <c r="AR62" s="54">
        <v>37430.430653259769</v>
      </c>
      <c r="AS62" s="54">
        <v>6077.75028242606</v>
      </c>
      <c r="AT62" s="54">
        <v>662.21187066431105</v>
      </c>
      <c r="AU62" s="54">
        <v>3714.3976998886897</v>
      </c>
      <c r="AV62" s="54">
        <v>247.78704171616982</v>
      </c>
      <c r="AW62" s="54">
        <v>43146.461942821385</v>
      </c>
      <c r="AX62" s="54">
        <v>6925.0546549546307</v>
      </c>
      <c r="AY62" s="54">
        <v>8128.9487227334121</v>
      </c>
      <c r="AZ62" s="54">
        <v>27435.445739759431</v>
      </c>
      <c r="BA62" s="54">
        <v>941.12517479918438</v>
      </c>
      <c r="BB62" s="54">
        <v>985.69723799731696</v>
      </c>
      <c r="BC62" s="54">
        <v>475.12121477804823</v>
      </c>
      <c r="BD62" s="54">
        <v>163.52000758301614</v>
      </c>
      <c r="BE62" s="54">
        <v>121.79152596651031</v>
      </c>
      <c r="BF62" s="54">
        <v>32358.423662958401</v>
      </c>
      <c r="BG62" s="54">
        <v>1251.7512775750549</v>
      </c>
      <c r="BH62" s="54">
        <v>10944.577875999799</v>
      </c>
      <c r="BI62" s="54">
        <v>425.2313303281698</v>
      </c>
      <c r="BJ62" s="54">
        <v>6406.7963600896992</v>
      </c>
      <c r="BK62" s="54">
        <v>5985.8534243516069</v>
      </c>
      <c r="BL62" s="54">
        <v>108.52529462534585</v>
      </c>
      <c r="BM62" s="54">
        <v>287.36220136222505</v>
      </c>
      <c r="BN62" s="54">
        <v>1549.9121203712648</v>
      </c>
      <c r="BO62" s="54">
        <v>0</v>
      </c>
      <c r="BP62" s="54">
        <v>0</v>
      </c>
      <c r="BQ62" s="55">
        <f t="shared" si="0"/>
        <v>441375.43367356033</v>
      </c>
      <c r="BR62" s="54">
        <v>158484.03308311061</v>
      </c>
      <c r="BS62" s="54">
        <v>0</v>
      </c>
      <c r="BT62" s="54">
        <v>30030581.151084382</v>
      </c>
      <c r="BU62" s="140">
        <f t="shared" si="1"/>
        <v>30189065.184167493</v>
      </c>
      <c r="BV62" s="54">
        <v>0</v>
      </c>
      <c r="BW62" s="54">
        <v>0</v>
      </c>
      <c r="BX62" s="54">
        <v>0</v>
      </c>
      <c r="BY62" s="141">
        <f t="shared" si="2"/>
        <v>0</v>
      </c>
      <c r="BZ62" s="141">
        <f t="shared" si="3"/>
        <v>0</v>
      </c>
      <c r="CA62" s="54">
        <v>0</v>
      </c>
      <c r="CB62" s="54"/>
      <c r="CC62" s="54"/>
      <c r="CD62" s="58">
        <v>57863.508775207862</v>
      </c>
      <c r="CE62" s="55">
        <f t="shared" si="4"/>
        <v>57863.508775207862</v>
      </c>
      <c r="CF62" s="142">
        <f t="shared" si="5"/>
        <v>30246928.692942701</v>
      </c>
      <c r="CG62" s="143">
        <f t="shared" si="6"/>
        <v>30688304.126616262</v>
      </c>
      <c r="CH62" s="143">
        <f>ponuda2013!BQ62</f>
        <v>30688304.126616258</v>
      </c>
      <c r="CI62" s="62">
        <f t="shared" si="7"/>
        <v>0</v>
      </c>
      <c r="CL62" s="62"/>
    </row>
    <row r="63" spans="1:90" customFormat="1" ht="15" x14ac:dyDescent="0.25">
      <c r="A63" s="139">
        <v>56</v>
      </c>
      <c r="B63" s="64" t="s">
        <v>285</v>
      </c>
      <c r="C63" s="65" t="s">
        <v>343</v>
      </c>
      <c r="D63" s="54">
        <v>386.30334357466882</v>
      </c>
      <c r="E63" s="54">
        <v>246.5339286665419</v>
      </c>
      <c r="F63" s="54">
        <v>1352.1966787323349</v>
      </c>
      <c r="G63" s="54">
        <v>3894.9159457423821</v>
      </c>
      <c r="H63" s="54">
        <v>13253.818545757997</v>
      </c>
      <c r="I63" s="54">
        <v>973.58984381929167</v>
      </c>
      <c r="J63" s="54">
        <v>444.476254088291</v>
      </c>
      <c r="K63" s="54">
        <v>94.958714327296178</v>
      </c>
      <c r="L63" s="54">
        <v>1208.0203185952646</v>
      </c>
      <c r="M63" s="54">
        <v>1514.0646211486262</v>
      </c>
      <c r="N63" s="54">
        <v>930.74978486668476</v>
      </c>
      <c r="O63" s="54">
        <v>1626.3858374518322</v>
      </c>
      <c r="P63" s="54">
        <v>1162.8178583963822</v>
      </c>
      <c r="Q63" s="54">
        <v>2160.7705527819808</v>
      </c>
      <c r="R63" s="54">
        <v>1044.2787086945432</v>
      </c>
      <c r="S63" s="54">
        <v>2047.7450430208091</v>
      </c>
      <c r="T63" s="54">
        <v>4781.9585971550978</v>
      </c>
      <c r="U63" s="54">
        <v>1502.8338753965809</v>
      </c>
      <c r="V63" s="54">
        <v>2132.7833169056653</v>
      </c>
      <c r="W63" s="54">
        <v>5.085475835646335</v>
      </c>
      <c r="X63" s="54">
        <v>952.39839098662367</v>
      </c>
      <c r="Y63" s="54">
        <v>1345.1879009778897</v>
      </c>
      <c r="Z63" s="54">
        <v>6490.90086098948</v>
      </c>
      <c r="AA63" s="54">
        <v>9211.4275937527782</v>
      </c>
      <c r="AB63" s="54">
        <v>404.41012722786775</v>
      </c>
      <c r="AC63" s="54">
        <v>7111.5190779205695</v>
      </c>
      <c r="AD63" s="54">
        <v>23093.136141227475</v>
      </c>
      <c r="AE63" s="54">
        <v>16527.427855760459</v>
      </c>
      <c r="AF63" s="54">
        <v>69362.523720572717</v>
      </c>
      <c r="AG63" s="54">
        <v>73077.865852780131</v>
      </c>
      <c r="AH63" s="54">
        <v>12844.192754863077</v>
      </c>
      <c r="AI63" s="54">
        <v>799.2592130281638</v>
      </c>
      <c r="AJ63" s="54">
        <v>2933.7697225519182</v>
      </c>
      <c r="AK63" s="54">
        <v>10223.266292983102</v>
      </c>
      <c r="AL63" s="54">
        <v>252.3184525859657</v>
      </c>
      <c r="AM63" s="54">
        <v>33318.704378532071</v>
      </c>
      <c r="AN63" s="54">
        <v>2481.967534011832</v>
      </c>
      <c r="AO63" s="54">
        <v>8282.4862577576114</v>
      </c>
      <c r="AP63" s="54">
        <v>25119.555225174914</v>
      </c>
      <c r="AQ63" s="54">
        <v>28458.980877164391</v>
      </c>
      <c r="AR63" s="54">
        <v>59115.885606094533</v>
      </c>
      <c r="AS63" s="54">
        <v>37565.841221367868</v>
      </c>
      <c r="AT63" s="54">
        <v>1005.7994857992392</v>
      </c>
      <c r="AU63" s="54">
        <v>1990.6943348211335</v>
      </c>
      <c r="AV63" s="54">
        <v>345.99881176892961</v>
      </c>
      <c r="AW63" s="54">
        <v>83317.688499587603</v>
      </c>
      <c r="AX63" s="54">
        <v>15586.233636574105</v>
      </c>
      <c r="AY63" s="54">
        <v>12448.490554598005</v>
      </c>
      <c r="AZ63" s="54">
        <v>82097.717119356748</v>
      </c>
      <c r="BA63" s="54">
        <v>6398.7555578351412</v>
      </c>
      <c r="BB63" s="54">
        <v>50.407636772945317</v>
      </c>
      <c r="BC63" s="54">
        <v>3184.9793370648486</v>
      </c>
      <c r="BD63" s="54">
        <v>134.24776776917008</v>
      </c>
      <c r="BE63" s="54">
        <v>6356.6598400013218</v>
      </c>
      <c r="BF63" s="54">
        <v>359133.50266493205</v>
      </c>
      <c r="BG63" s="54">
        <v>596392.13038137788</v>
      </c>
      <c r="BH63" s="54">
        <v>24679.548943404505</v>
      </c>
      <c r="BI63" s="54">
        <v>25402.308677671281</v>
      </c>
      <c r="BJ63" s="54">
        <v>4178.8383344984786</v>
      </c>
      <c r="BK63" s="54">
        <v>7171.3341275355333</v>
      </c>
      <c r="BL63" s="54">
        <v>13905.471815076</v>
      </c>
      <c r="BM63" s="54">
        <v>3216.837571144607</v>
      </c>
      <c r="BN63" s="54">
        <v>4613.9682932342512</v>
      </c>
      <c r="BO63" s="54">
        <v>0</v>
      </c>
      <c r="BP63" s="54">
        <v>0</v>
      </c>
      <c r="BQ63" s="55">
        <f t="shared" si="0"/>
        <v>1721348.9256940931</v>
      </c>
      <c r="BR63" s="54">
        <v>1916030.9412644564</v>
      </c>
      <c r="BS63" s="54">
        <v>166041.22778482354</v>
      </c>
      <c r="BT63" s="54">
        <v>11307031.788298536</v>
      </c>
      <c r="BU63" s="140">
        <f t="shared" si="1"/>
        <v>13389103.957347816</v>
      </c>
      <c r="BV63" s="54">
        <v>0</v>
      </c>
      <c r="BW63" s="54">
        <v>0</v>
      </c>
      <c r="BX63" s="54">
        <v>0</v>
      </c>
      <c r="BY63" s="141">
        <f t="shared" si="2"/>
        <v>0</v>
      </c>
      <c r="BZ63" s="141">
        <f t="shared" si="3"/>
        <v>0</v>
      </c>
      <c r="CA63" s="54">
        <v>0</v>
      </c>
      <c r="CB63" s="54"/>
      <c r="CC63" s="54"/>
      <c r="CD63" s="58">
        <v>38234.657899119455</v>
      </c>
      <c r="CE63" s="55">
        <f t="shared" si="4"/>
        <v>38234.657899119455</v>
      </c>
      <c r="CF63" s="142">
        <f t="shared" si="5"/>
        <v>13427338.615246935</v>
      </c>
      <c r="CG63" s="143">
        <f t="shared" si="6"/>
        <v>15148687.540941028</v>
      </c>
      <c r="CH63" s="143">
        <f>ponuda2013!BQ63</f>
        <v>15148687.540941028</v>
      </c>
      <c r="CI63" s="62">
        <f t="shared" si="7"/>
        <v>0</v>
      </c>
      <c r="CL63" s="62"/>
    </row>
    <row r="64" spans="1:90" customFormat="1" ht="15" x14ac:dyDescent="0.25">
      <c r="A64" s="139">
        <v>57</v>
      </c>
      <c r="B64" s="64" t="s">
        <v>286</v>
      </c>
      <c r="C64" s="65" t="s">
        <v>344</v>
      </c>
      <c r="D64" s="54">
        <v>1793.5949927907509</v>
      </c>
      <c r="E64" s="54">
        <v>90.713027723990564</v>
      </c>
      <c r="F64" s="54">
        <v>210.95139050445508</v>
      </c>
      <c r="G64" s="54">
        <v>138.46919750660965</v>
      </c>
      <c r="H64" s="54">
        <v>3843.4297314650016</v>
      </c>
      <c r="I64" s="54">
        <v>603.72798367932728</v>
      </c>
      <c r="J64" s="54">
        <v>428.23223899221762</v>
      </c>
      <c r="K64" s="54">
        <v>267.01642501929337</v>
      </c>
      <c r="L64" s="54">
        <v>233.3412313694736</v>
      </c>
      <c r="M64" s="54">
        <v>1222.0312276499162</v>
      </c>
      <c r="N64" s="54">
        <v>499.88972987259689</v>
      </c>
      <c r="O64" s="54">
        <v>2964.8577493679277</v>
      </c>
      <c r="P64" s="54">
        <v>482.19803029811635</v>
      </c>
      <c r="Q64" s="54">
        <v>896.26966006983571</v>
      </c>
      <c r="R64" s="54">
        <v>362.211564048159</v>
      </c>
      <c r="S64" s="54">
        <v>870.16633918432888</v>
      </c>
      <c r="T64" s="54">
        <v>364.42684344946463</v>
      </c>
      <c r="U64" s="54">
        <v>402.56827793274243</v>
      </c>
      <c r="V64" s="54">
        <v>1038.6894097225872</v>
      </c>
      <c r="W64" s="54">
        <v>95.048453769005647</v>
      </c>
      <c r="X64" s="54">
        <v>8.9281474790254887</v>
      </c>
      <c r="Y64" s="54">
        <v>588.37034350938177</v>
      </c>
      <c r="Z64" s="54">
        <v>894.36617767833036</v>
      </c>
      <c r="AA64" s="54">
        <v>4029.5190568243911</v>
      </c>
      <c r="AB64" s="54">
        <v>237.86031997702955</v>
      </c>
      <c r="AC64" s="54">
        <v>2315.1469826640564</v>
      </c>
      <c r="AD64" s="54">
        <v>9930.5742583193369</v>
      </c>
      <c r="AE64" s="54">
        <v>512.2950550110105</v>
      </c>
      <c r="AF64" s="54">
        <v>29275.286426357972</v>
      </c>
      <c r="AG64" s="54">
        <v>51293.587066489512</v>
      </c>
      <c r="AH64" s="54">
        <v>3600.8678223881575</v>
      </c>
      <c r="AI64" s="54">
        <v>803.69564974696118</v>
      </c>
      <c r="AJ64" s="54">
        <v>136.54936097184344</v>
      </c>
      <c r="AK64" s="54">
        <v>1054.7741138371011</v>
      </c>
      <c r="AL64" s="54">
        <v>308.37516168077246</v>
      </c>
      <c r="AM64" s="54">
        <v>13539.202057631235</v>
      </c>
      <c r="AN64" s="54">
        <v>34.803582024007305</v>
      </c>
      <c r="AO64" s="54">
        <v>148.23355256774988</v>
      </c>
      <c r="AP64" s="54">
        <v>7448.0974354347763</v>
      </c>
      <c r="AQ64" s="54">
        <v>3611.4917959669024</v>
      </c>
      <c r="AR64" s="54">
        <v>7096.6032826572227</v>
      </c>
      <c r="AS64" s="54">
        <v>24404.370644037852</v>
      </c>
      <c r="AT64" s="54">
        <v>3621.3963251197488</v>
      </c>
      <c r="AU64" s="54">
        <v>1680.2037217694906</v>
      </c>
      <c r="AV64" s="54">
        <v>10.275397520450996</v>
      </c>
      <c r="AW64" s="54">
        <v>17028.391392237609</v>
      </c>
      <c r="AX64" s="54">
        <v>387.52497111644118</v>
      </c>
      <c r="AY64" s="54">
        <v>1167.9363053637401</v>
      </c>
      <c r="AZ64" s="54">
        <v>1404.7414969467904</v>
      </c>
      <c r="BA64" s="54">
        <v>1716.3035605664438</v>
      </c>
      <c r="BB64" s="54">
        <v>287.69793548187886</v>
      </c>
      <c r="BC64" s="54">
        <v>6453.2646807930232</v>
      </c>
      <c r="BD64" s="54">
        <v>9.7037562383759255</v>
      </c>
      <c r="BE64" s="54">
        <v>844.87008718390985</v>
      </c>
      <c r="BF64" s="54">
        <v>135492.78573486675</v>
      </c>
      <c r="BG64" s="54">
        <v>31499.482642944171</v>
      </c>
      <c r="BH64" s="54">
        <v>255282.46502706953</v>
      </c>
      <c r="BI64" s="54">
        <v>25523.810160202476</v>
      </c>
      <c r="BJ64" s="54">
        <v>904.72400620288613</v>
      </c>
      <c r="BK64" s="54">
        <v>12864.195118614096</v>
      </c>
      <c r="BL64" s="54">
        <v>12517.788117305952</v>
      </c>
      <c r="BM64" s="54">
        <v>67.891408947815449</v>
      </c>
      <c r="BN64" s="54">
        <v>681.32011739495942</v>
      </c>
      <c r="BO64" s="54">
        <v>0</v>
      </c>
      <c r="BP64" s="54">
        <v>0</v>
      </c>
      <c r="BQ64" s="55">
        <f t="shared" si="0"/>
        <v>687527.60376155679</v>
      </c>
      <c r="BR64" s="54">
        <v>1243715.6238488108</v>
      </c>
      <c r="BS64" s="54">
        <v>0</v>
      </c>
      <c r="BT64" s="54">
        <v>14312511.053030042</v>
      </c>
      <c r="BU64" s="140">
        <f t="shared" si="1"/>
        <v>15556226.676878853</v>
      </c>
      <c r="BV64" s="54">
        <v>0</v>
      </c>
      <c r="BW64" s="54">
        <v>0</v>
      </c>
      <c r="BX64" s="54">
        <v>0</v>
      </c>
      <c r="BY64" s="141">
        <f t="shared" si="2"/>
        <v>0</v>
      </c>
      <c r="BZ64" s="141">
        <f t="shared" si="3"/>
        <v>0</v>
      </c>
      <c r="CA64" s="54">
        <v>0</v>
      </c>
      <c r="CB64" s="54"/>
      <c r="CC64" s="54"/>
      <c r="CD64" s="58">
        <v>1097927.4138815615</v>
      </c>
      <c r="CE64" s="55">
        <f t="shared" si="4"/>
        <v>1097927.4138815615</v>
      </c>
      <c r="CF64" s="142">
        <f t="shared" si="5"/>
        <v>16654154.090760414</v>
      </c>
      <c r="CG64" s="143">
        <f t="shared" si="6"/>
        <v>17341681.694521971</v>
      </c>
      <c r="CH64" s="143">
        <f>ponuda2013!BQ64</f>
        <v>17341681.694521971</v>
      </c>
      <c r="CI64" s="62">
        <f t="shared" si="7"/>
        <v>0</v>
      </c>
      <c r="CL64" s="62"/>
    </row>
    <row r="65" spans="1:90" customFormat="1" ht="15" x14ac:dyDescent="0.25">
      <c r="A65" s="139">
        <v>58</v>
      </c>
      <c r="B65" s="64" t="s">
        <v>287</v>
      </c>
      <c r="C65" s="65" t="s">
        <v>345</v>
      </c>
      <c r="D65" s="54">
        <v>0.81296487893804459</v>
      </c>
      <c r="E65" s="54">
        <v>44.412707883443062</v>
      </c>
      <c r="F65" s="54">
        <v>0</v>
      </c>
      <c r="G65" s="54">
        <v>0</v>
      </c>
      <c r="H65" s="54">
        <v>9.0193439114642047</v>
      </c>
      <c r="I65" s="54">
        <v>0.32277480945361176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150.70675080676159</v>
      </c>
      <c r="R65" s="54">
        <v>0.92932525234213104</v>
      </c>
      <c r="S65" s="54">
        <v>0.8287177678179094</v>
      </c>
      <c r="T65" s="54">
        <v>1.9898842993685398E-2</v>
      </c>
      <c r="U65" s="54">
        <v>0</v>
      </c>
      <c r="V65" s="54">
        <v>5.7070200854270912E-2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39.509911810277742</v>
      </c>
      <c r="AD65" s="54">
        <v>59.1271588425533</v>
      </c>
      <c r="AE65" s="54">
        <v>0</v>
      </c>
      <c r="AF65" s="54">
        <v>1.5928245865056341</v>
      </c>
      <c r="AG65" s="54">
        <v>3.8220220679905443</v>
      </c>
      <c r="AH65" s="54">
        <v>0.84454252394389939</v>
      </c>
      <c r="AI65" s="54">
        <v>0</v>
      </c>
      <c r="AJ65" s="54">
        <v>0</v>
      </c>
      <c r="AK65" s="54">
        <v>0</v>
      </c>
      <c r="AL65" s="54">
        <v>0</v>
      </c>
      <c r="AM65" s="54">
        <v>2428.4027583679454</v>
      </c>
      <c r="AN65" s="54">
        <v>27.489191449936317</v>
      </c>
      <c r="AO65" s="54">
        <v>65.858782041634242</v>
      </c>
      <c r="AP65" s="54">
        <v>0</v>
      </c>
      <c r="AQ65" s="54">
        <v>0</v>
      </c>
      <c r="AR65" s="54">
        <v>0.77137322208731451</v>
      </c>
      <c r="AS65" s="54">
        <v>1.7120970080297537</v>
      </c>
      <c r="AT65" s="54">
        <v>5.8354365634681269</v>
      </c>
      <c r="AU65" s="54">
        <v>85.961398023142564</v>
      </c>
      <c r="AV65" s="54">
        <v>0</v>
      </c>
      <c r="AW65" s="54">
        <v>4.818313784712914</v>
      </c>
      <c r="AX65" s="54">
        <v>140.17604250451384</v>
      </c>
      <c r="AY65" s="54">
        <v>1.0241448756911185</v>
      </c>
      <c r="AZ65" s="54">
        <v>0</v>
      </c>
      <c r="BA65" s="54">
        <v>1.0584469729933164</v>
      </c>
      <c r="BB65" s="54">
        <v>0</v>
      </c>
      <c r="BC65" s="54">
        <v>13.424633920297639</v>
      </c>
      <c r="BD65" s="54">
        <v>0</v>
      </c>
      <c r="BE65" s="54">
        <v>5.0947055082855712</v>
      </c>
      <c r="BF65" s="54">
        <v>2381.3352017638904</v>
      </c>
      <c r="BG65" s="54">
        <v>119.36651899933229</v>
      </c>
      <c r="BH65" s="54">
        <v>5259.6120685949672</v>
      </c>
      <c r="BI65" s="54">
        <v>31857.927732691907</v>
      </c>
      <c r="BJ65" s="54">
        <v>1.1144436482867104</v>
      </c>
      <c r="BK65" s="54">
        <v>141.89186406745364</v>
      </c>
      <c r="BL65" s="54">
        <v>2495.5104532648761</v>
      </c>
      <c r="BM65" s="54">
        <v>0</v>
      </c>
      <c r="BN65" s="54">
        <v>3.787178793102647</v>
      </c>
      <c r="BO65" s="54">
        <v>0</v>
      </c>
      <c r="BP65" s="54">
        <v>0</v>
      </c>
      <c r="BQ65" s="55">
        <f t="shared" si="0"/>
        <v>45354.178800251888</v>
      </c>
      <c r="BR65" s="54">
        <v>411189.95127432421</v>
      </c>
      <c r="BS65" s="54">
        <v>432645.15068144508</v>
      </c>
      <c r="BT65" s="54">
        <v>1689081.4023957364</v>
      </c>
      <c r="BU65" s="140">
        <f t="shared" si="1"/>
        <v>2532916.504351506</v>
      </c>
      <c r="BV65" s="54">
        <v>0</v>
      </c>
      <c r="BW65" s="54">
        <v>0</v>
      </c>
      <c r="BX65" s="54">
        <v>0</v>
      </c>
      <c r="BY65" s="141">
        <f t="shared" si="2"/>
        <v>0</v>
      </c>
      <c r="BZ65" s="141">
        <f t="shared" si="3"/>
        <v>0</v>
      </c>
      <c r="CA65" s="54">
        <v>0</v>
      </c>
      <c r="CB65" s="54"/>
      <c r="CC65" s="54"/>
      <c r="CD65" s="58">
        <v>0</v>
      </c>
      <c r="CE65" s="55">
        <f t="shared" si="4"/>
        <v>0</v>
      </c>
      <c r="CF65" s="142">
        <f t="shared" si="5"/>
        <v>2532916.504351506</v>
      </c>
      <c r="CG65" s="143">
        <f t="shared" si="6"/>
        <v>2578270.6831517578</v>
      </c>
      <c r="CH65" s="143">
        <f>ponuda2013!BQ65</f>
        <v>2578270.6831517573</v>
      </c>
      <c r="CI65" s="62">
        <f t="shared" si="7"/>
        <v>0</v>
      </c>
      <c r="CL65" s="62"/>
    </row>
    <row r="66" spans="1:90" customFormat="1" ht="15" x14ac:dyDescent="0.25">
      <c r="A66" s="139">
        <v>59</v>
      </c>
      <c r="B66" s="64" t="s">
        <v>288</v>
      </c>
      <c r="C66" s="65" t="s">
        <v>346</v>
      </c>
      <c r="D66" s="54">
        <v>0.79758906891406822</v>
      </c>
      <c r="E66" s="54">
        <v>47.723959120273406</v>
      </c>
      <c r="F66" s="54">
        <v>25.279687795117049</v>
      </c>
      <c r="G66" s="54">
        <v>864.66369849768557</v>
      </c>
      <c r="H66" s="54">
        <v>2270.480029993766</v>
      </c>
      <c r="I66" s="54">
        <v>221.63814170746997</v>
      </c>
      <c r="J66" s="54">
        <v>141.66882230958777</v>
      </c>
      <c r="K66" s="54">
        <v>99.117114746123107</v>
      </c>
      <c r="L66" s="54">
        <v>215.24502741888682</v>
      </c>
      <c r="M66" s="54">
        <v>1517.5827078024495</v>
      </c>
      <c r="N66" s="54">
        <v>155.6619925419125</v>
      </c>
      <c r="O66" s="54">
        <v>975.79682643141132</v>
      </c>
      <c r="P66" s="54">
        <v>128.933616382883</v>
      </c>
      <c r="Q66" s="54">
        <v>130.35404349828062</v>
      </c>
      <c r="R66" s="54">
        <v>50.969684567668104</v>
      </c>
      <c r="S66" s="54">
        <v>135.01720633982976</v>
      </c>
      <c r="T66" s="54">
        <v>51.807694768713624</v>
      </c>
      <c r="U66" s="54">
        <v>217.70471393696178</v>
      </c>
      <c r="V66" s="54">
        <v>114.4343734498229</v>
      </c>
      <c r="W66" s="54">
        <v>10.549357782528698</v>
      </c>
      <c r="X66" s="54">
        <v>128.73793766407832</v>
      </c>
      <c r="Y66" s="54">
        <v>176.17158614157387</v>
      </c>
      <c r="Z66" s="54">
        <v>81.140045213436935</v>
      </c>
      <c r="AA66" s="54">
        <v>1216.3115071881521</v>
      </c>
      <c r="AB66" s="54">
        <v>101.50378235087493</v>
      </c>
      <c r="AC66" s="54">
        <v>238.62053464805197</v>
      </c>
      <c r="AD66" s="54">
        <v>418.75601293846825</v>
      </c>
      <c r="AE66" s="54">
        <v>584.87642702526796</v>
      </c>
      <c r="AF66" s="54">
        <v>14298.533591562609</v>
      </c>
      <c r="AG66" s="54">
        <v>347.36360984131659</v>
      </c>
      <c r="AH66" s="54">
        <v>3164.7389661876923</v>
      </c>
      <c r="AI66" s="54">
        <v>3.8876864714167554</v>
      </c>
      <c r="AJ66" s="54">
        <v>20.457370800870187</v>
      </c>
      <c r="AK66" s="54">
        <v>3510.4886990423729</v>
      </c>
      <c r="AL66" s="54">
        <v>85.883828838833395</v>
      </c>
      <c r="AM66" s="54">
        <v>74749.219334265988</v>
      </c>
      <c r="AN66" s="54">
        <v>15354.372211297792</v>
      </c>
      <c r="AO66" s="54">
        <v>8844.0595136976481</v>
      </c>
      <c r="AP66" s="54">
        <v>11952.997530460189</v>
      </c>
      <c r="AQ66" s="54">
        <v>571.24933188374143</v>
      </c>
      <c r="AR66" s="54">
        <v>14529.559596103863</v>
      </c>
      <c r="AS66" s="54">
        <v>111.68709991667664</v>
      </c>
      <c r="AT66" s="54">
        <v>554.27728918114451</v>
      </c>
      <c r="AU66" s="54">
        <v>633.02131845639587</v>
      </c>
      <c r="AV66" s="54">
        <v>0.27725761316322051</v>
      </c>
      <c r="AW66" s="54">
        <v>2656.8196685073913</v>
      </c>
      <c r="AX66" s="54">
        <v>3048.7484626887967</v>
      </c>
      <c r="AY66" s="54">
        <v>141.2917960567691</v>
      </c>
      <c r="AZ66" s="54">
        <v>1239.665306320426</v>
      </c>
      <c r="BA66" s="54">
        <v>75.228353865131297</v>
      </c>
      <c r="BB66" s="54">
        <v>537.40241843938747</v>
      </c>
      <c r="BC66" s="54">
        <v>89.667398899429273</v>
      </c>
      <c r="BD66" s="54">
        <v>3649.8243374155049</v>
      </c>
      <c r="BE66" s="54">
        <v>1465.2140571106083</v>
      </c>
      <c r="BF66" s="54">
        <v>5253.7316958758674</v>
      </c>
      <c r="BG66" s="54">
        <v>36256.988429302866</v>
      </c>
      <c r="BH66" s="54">
        <v>508.62636700160732</v>
      </c>
      <c r="BI66" s="54">
        <v>5172.6252966294041</v>
      </c>
      <c r="BJ66" s="54">
        <v>299049.78242917306</v>
      </c>
      <c r="BK66" s="54">
        <v>36649.765038082471</v>
      </c>
      <c r="BL66" s="54">
        <v>66939.02177737173</v>
      </c>
      <c r="BM66" s="54">
        <v>40.109462567478005</v>
      </c>
      <c r="BN66" s="54">
        <v>433.17652444495917</v>
      </c>
      <c r="BO66" s="54">
        <v>0</v>
      </c>
      <c r="BP66" s="54">
        <v>0</v>
      </c>
      <c r="BQ66" s="55">
        <f t="shared" si="0"/>
        <v>622261.30717670475</v>
      </c>
      <c r="BR66" s="54">
        <v>958654.25633448304</v>
      </c>
      <c r="BS66" s="54">
        <v>0</v>
      </c>
      <c r="BT66" s="54">
        <v>1499278.6633805039</v>
      </c>
      <c r="BU66" s="140">
        <f t="shared" si="1"/>
        <v>2457932.9197149868</v>
      </c>
      <c r="BV66" s="54">
        <v>0</v>
      </c>
      <c r="BW66" s="54">
        <v>0</v>
      </c>
      <c r="BX66" s="54">
        <v>0</v>
      </c>
      <c r="BY66" s="141">
        <f t="shared" si="2"/>
        <v>0</v>
      </c>
      <c r="BZ66" s="141">
        <f t="shared" si="3"/>
        <v>0</v>
      </c>
      <c r="CA66" s="54">
        <v>0</v>
      </c>
      <c r="CB66" s="54"/>
      <c r="CC66" s="54"/>
      <c r="CD66" s="58">
        <v>796449.87315370701</v>
      </c>
      <c r="CE66" s="55">
        <f t="shared" si="4"/>
        <v>796449.87315370701</v>
      </c>
      <c r="CF66" s="142">
        <f t="shared" si="5"/>
        <v>3254382.7928686938</v>
      </c>
      <c r="CG66" s="143">
        <f t="shared" si="6"/>
        <v>3876644.1000453988</v>
      </c>
      <c r="CH66" s="143">
        <f>ponuda2013!BQ66</f>
        <v>3876644.1000453983</v>
      </c>
      <c r="CI66" s="62">
        <f t="shared" si="7"/>
        <v>0</v>
      </c>
      <c r="CL66" s="62"/>
    </row>
    <row r="67" spans="1:90" customFormat="1" ht="15" x14ac:dyDescent="0.25">
      <c r="A67" s="139">
        <v>60</v>
      </c>
      <c r="B67" s="64" t="s">
        <v>289</v>
      </c>
      <c r="C67" s="65" t="s">
        <v>347</v>
      </c>
      <c r="D67" s="54">
        <v>3.1611136861939251</v>
      </c>
      <c r="E67" s="54">
        <v>7.8473731503106245</v>
      </c>
      <c r="F67" s="54">
        <v>161.7268369778451</v>
      </c>
      <c r="G67" s="54">
        <v>50.350537516138381</v>
      </c>
      <c r="H67" s="54">
        <v>1305.6498825403585</v>
      </c>
      <c r="I67" s="54">
        <v>160.81177256025305</v>
      </c>
      <c r="J67" s="54">
        <v>66.089553335274829</v>
      </c>
      <c r="K67" s="54">
        <v>40.669736631192706</v>
      </c>
      <c r="L67" s="54">
        <v>62.945154602468826</v>
      </c>
      <c r="M67" s="54">
        <v>733.00836613420734</v>
      </c>
      <c r="N67" s="54">
        <v>107.65361962340423</v>
      </c>
      <c r="O67" s="54">
        <v>361.07704457557082</v>
      </c>
      <c r="P67" s="54">
        <v>91.658885419198342</v>
      </c>
      <c r="Q67" s="54">
        <v>84.291427841805699</v>
      </c>
      <c r="R67" s="54">
        <v>44.903176010338036</v>
      </c>
      <c r="S67" s="54">
        <v>96.194850581473773</v>
      </c>
      <c r="T67" s="54">
        <v>28.975670192834269</v>
      </c>
      <c r="U67" s="54">
        <v>94.430152084905288</v>
      </c>
      <c r="V67" s="54">
        <v>35.333370923033328</v>
      </c>
      <c r="W67" s="54">
        <v>53.62218777892172</v>
      </c>
      <c r="X67" s="54">
        <v>71.534898130953877</v>
      </c>
      <c r="Y67" s="54">
        <v>129.92542276322899</v>
      </c>
      <c r="Z67" s="54">
        <v>133.12844965985568</v>
      </c>
      <c r="AA67" s="54">
        <v>569.33842210832086</v>
      </c>
      <c r="AB67" s="54">
        <v>83.782216548364303</v>
      </c>
      <c r="AC67" s="54">
        <v>276.20238088077787</v>
      </c>
      <c r="AD67" s="54">
        <v>475.32217901531476</v>
      </c>
      <c r="AE67" s="54">
        <v>97.33976423234968</v>
      </c>
      <c r="AF67" s="54">
        <v>2414.3878726736179</v>
      </c>
      <c r="AG67" s="54">
        <v>2563.7039203472468</v>
      </c>
      <c r="AH67" s="54">
        <v>100.98936632288728</v>
      </c>
      <c r="AI67" s="54">
        <v>1143.3489119500841</v>
      </c>
      <c r="AJ67" s="54">
        <v>14.926857329614194</v>
      </c>
      <c r="AK67" s="54">
        <v>823.06317259619198</v>
      </c>
      <c r="AL67" s="54">
        <v>58.349470300098069</v>
      </c>
      <c r="AM67" s="54">
        <v>27721.320001080323</v>
      </c>
      <c r="AN67" s="54">
        <v>27.139393639195081</v>
      </c>
      <c r="AO67" s="54">
        <v>362.06197068005434</v>
      </c>
      <c r="AP67" s="54">
        <v>5575.4645794649441</v>
      </c>
      <c r="AQ67" s="54">
        <v>730.70647253285756</v>
      </c>
      <c r="AR67" s="54">
        <v>8253.9149681137987</v>
      </c>
      <c r="AS67" s="54">
        <v>4399.1144675354462</v>
      </c>
      <c r="AT67" s="54">
        <v>210.89060418218637</v>
      </c>
      <c r="AU67" s="54">
        <v>241.72544581100783</v>
      </c>
      <c r="AV67" s="54">
        <v>0</v>
      </c>
      <c r="AW67" s="54">
        <v>3353.2707705228604</v>
      </c>
      <c r="AX67" s="54">
        <v>191.52787932177449</v>
      </c>
      <c r="AY67" s="54">
        <v>49.648227371826756</v>
      </c>
      <c r="AZ67" s="54">
        <v>2493.3921722257028</v>
      </c>
      <c r="BA67" s="54">
        <v>24.325518059339917</v>
      </c>
      <c r="BB67" s="54">
        <v>72.357843626534049</v>
      </c>
      <c r="BC67" s="54">
        <v>22.032918280539256</v>
      </c>
      <c r="BD67" s="54">
        <v>3600.5811408779819</v>
      </c>
      <c r="BE67" s="54">
        <v>57.077903415223673</v>
      </c>
      <c r="BF67" s="54">
        <v>2940.8619217418664</v>
      </c>
      <c r="BG67" s="54">
        <v>250.62189200394965</v>
      </c>
      <c r="BH67" s="54">
        <v>217.08438546720811</v>
      </c>
      <c r="BI67" s="54">
        <v>2384.4659069374911</v>
      </c>
      <c r="BJ67" s="54">
        <v>1146.2335886881285</v>
      </c>
      <c r="BK67" s="54">
        <v>95935.064778770815</v>
      </c>
      <c r="BL67" s="54">
        <v>396.9527417605824</v>
      </c>
      <c r="BM67" s="54">
        <v>38.978087336523444</v>
      </c>
      <c r="BN67" s="54">
        <v>2094.6917195775209</v>
      </c>
      <c r="BO67" s="54">
        <v>0</v>
      </c>
      <c r="BP67" s="54">
        <v>0</v>
      </c>
      <c r="BQ67" s="55">
        <f t="shared" si="0"/>
        <v>175337.25131605036</v>
      </c>
      <c r="BR67" s="54">
        <v>305448.41186019545</v>
      </c>
      <c r="BS67" s="54">
        <v>1127363.55750925</v>
      </c>
      <c r="BT67" s="54">
        <v>16292.432023377944</v>
      </c>
      <c r="BU67" s="140">
        <f t="shared" si="1"/>
        <v>1449104.4013928233</v>
      </c>
      <c r="BV67" s="54">
        <v>0</v>
      </c>
      <c r="BW67" s="54">
        <v>0</v>
      </c>
      <c r="BX67" s="54">
        <v>0</v>
      </c>
      <c r="BY67" s="141">
        <f t="shared" si="2"/>
        <v>0</v>
      </c>
      <c r="BZ67" s="141">
        <f t="shared" si="3"/>
        <v>0</v>
      </c>
      <c r="CA67" s="54">
        <v>2411.8888908674535</v>
      </c>
      <c r="CB67" s="54"/>
      <c r="CC67" s="54"/>
      <c r="CD67" s="58">
        <v>752915.10268638073</v>
      </c>
      <c r="CE67" s="55">
        <f t="shared" si="4"/>
        <v>755326.99157724821</v>
      </c>
      <c r="CF67" s="142">
        <f t="shared" si="5"/>
        <v>2204431.3929700716</v>
      </c>
      <c r="CG67" s="143">
        <f t="shared" si="6"/>
        <v>2379768.6442861222</v>
      </c>
      <c r="CH67" s="143">
        <f>ponuda2013!BQ67</f>
        <v>2379768.7650835845</v>
      </c>
      <c r="CI67" s="62">
        <f t="shared" si="7"/>
        <v>0.12079746229574084</v>
      </c>
      <c r="CL67" s="62"/>
    </row>
    <row r="68" spans="1:90" customFormat="1" ht="15" x14ac:dyDescent="0.25">
      <c r="A68" s="139">
        <v>61</v>
      </c>
      <c r="B68" s="64" t="s">
        <v>290</v>
      </c>
      <c r="C68" s="65" t="s">
        <v>348</v>
      </c>
      <c r="D68" s="54">
        <v>5606.1296521009317</v>
      </c>
      <c r="E68" s="54">
        <v>242.73004381859033</v>
      </c>
      <c r="F68" s="54">
        <v>297.51338349752569</v>
      </c>
      <c r="G68" s="54">
        <v>5098.2431256458995</v>
      </c>
      <c r="H68" s="54">
        <v>159315.11662106274</v>
      </c>
      <c r="I68" s="54">
        <v>10822.497952528807</v>
      </c>
      <c r="J68" s="54">
        <v>7345.0874431856528</v>
      </c>
      <c r="K68" s="54">
        <v>2175.5211723785787</v>
      </c>
      <c r="L68" s="54">
        <v>6816.6824033717676</v>
      </c>
      <c r="M68" s="54">
        <v>15.542613401138309</v>
      </c>
      <c r="N68" s="54">
        <v>3854.9340270761204</v>
      </c>
      <c r="O68" s="54">
        <v>19007.948246766009</v>
      </c>
      <c r="P68" s="54">
        <v>3259.4966450376687</v>
      </c>
      <c r="Q68" s="54">
        <v>5638.910484998687</v>
      </c>
      <c r="R68" s="54">
        <v>6680.2504434329849</v>
      </c>
      <c r="S68" s="54">
        <v>16563.0380684847</v>
      </c>
      <c r="T68" s="54">
        <v>5589.3307141915766</v>
      </c>
      <c r="U68" s="54">
        <v>11681.895789203059</v>
      </c>
      <c r="V68" s="54">
        <v>10050.166165095201</v>
      </c>
      <c r="W68" s="54">
        <v>238.37644394227104</v>
      </c>
      <c r="X68" s="54">
        <v>3218.6420215028916</v>
      </c>
      <c r="Y68" s="54">
        <v>7746.4841205523917</v>
      </c>
      <c r="Z68" s="54">
        <v>11038.312748511571</v>
      </c>
      <c r="AA68" s="54">
        <v>83302.989195392031</v>
      </c>
      <c r="AB68" s="54">
        <v>13764.249304122319</v>
      </c>
      <c r="AC68" s="54">
        <v>5841.0674948166543</v>
      </c>
      <c r="AD68" s="54">
        <v>16158.461687720675</v>
      </c>
      <c r="AE68" s="54">
        <v>19225.619515725561</v>
      </c>
      <c r="AF68" s="54">
        <v>89325.153906809835</v>
      </c>
      <c r="AG68" s="54">
        <v>86930.405905196152</v>
      </c>
      <c r="AH68" s="54">
        <v>7536.5365101236785</v>
      </c>
      <c r="AI68" s="54">
        <v>391.55434716849118</v>
      </c>
      <c r="AJ68" s="54">
        <v>199.71515252866249</v>
      </c>
      <c r="AK68" s="54">
        <v>15482.252096081729</v>
      </c>
      <c r="AL68" s="54">
        <v>237.66511411861993</v>
      </c>
      <c r="AM68" s="54">
        <v>23521.43341434313</v>
      </c>
      <c r="AN68" s="54">
        <v>5726.6782395283126</v>
      </c>
      <c r="AO68" s="54">
        <v>10614.065629482693</v>
      </c>
      <c r="AP68" s="54">
        <v>31826.096670970212</v>
      </c>
      <c r="AQ68" s="54">
        <v>12939.409412089513</v>
      </c>
      <c r="AR68" s="54">
        <v>4658.5621043083765</v>
      </c>
      <c r="AS68" s="54">
        <v>6021.1736159771353</v>
      </c>
      <c r="AT68" s="54">
        <v>964.82592706038974</v>
      </c>
      <c r="AU68" s="54">
        <v>574.51803090736257</v>
      </c>
      <c r="AV68" s="54">
        <v>174.92961433263585</v>
      </c>
      <c r="AW68" s="54">
        <v>28895.495587861125</v>
      </c>
      <c r="AX68" s="54">
        <v>5400.2606273985184</v>
      </c>
      <c r="AY68" s="54">
        <v>2018.5411107844889</v>
      </c>
      <c r="AZ68" s="54">
        <v>21442.008843984902</v>
      </c>
      <c r="BA68" s="54">
        <v>2521.5233172435446</v>
      </c>
      <c r="BB68" s="54">
        <v>273.77176263423434</v>
      </c>
      <c r="BC68" s="54">
        <v>771.90257822142826</v>
      </c>
      <c r="BD68" s="54">
        <v>2391.1518236920579</v>
      </c>
      <c r="BE68" s="54">
        <v>2900.6988984582486</v>
      </c>
      <c r="BF68" s="54">
        <v>98413.962416720417</v>
      </c>
      <c r="BG68" s="54">
        <v>9824.0044597318101</v>
      </c>
      <c r="BH68" s="54">
        <v>1068.1269562066802</v>
      </c>
      <c r="BI68" s="54">
        <v>1878.34594358153</v>
      </c>
      <c r="BJ68" s="54">
        <v>3319.8722199662661</v>
      </c>
      <c r="BK68" s="54">
        <v>25595.564460983423</v>
      </c>
      <c r="BL68" s="54">
        <v>153169.93061903035</v>
      </c>
      <c r="BM68" s="54">
        <v>58.939867482900993</v>
      </c>
      <c r="BN68" s="54">
        <v>1695.0574410258137</v>
      </c>
      <c r="BO68" s="54">
        <v>0</v>
      </c>
      <c r="BP68" s="54">
        <v>0</v>
      </c>
      <c r="BQ68" s="55">
        <f t="shared" si="0"/>
        <v>1099359.372153599</v>
      </c>
      <c r="BR68" s="54">
        <v>0</v>
      </c>
      <c r="BS68" s="54">
        <v>1569366.5038514729</v>
      </c>
      <c r="BT68" s="54">
        <v>6894.5072708374955</v>
      </c>
      <c r="BU68" s="140">
        <f t="shared" si="1"/>
        <v>1576261.0111223103</v>
      </c>
      <c r="BV68" s="54">
        <v>0</v>
      </c>
      <c r="BW68" s="54">
        <v>0</v>
      </c>
      <c r="BX68" s="54">
        <v>0</v>
      </c>
      <c r="BY68" s="141">
        <f t="shared" si="2"/>
        <v>0</v>
      </c>
      <c r="BZ68" s="141">
        <f t="shared" si="3"/>
        <v>0</v>
      </c>
      <c r="CA68" s="54">
        <v>0</v>
      </c>
      <c r="CB68" s="54"/>
      <c r="CC68" s="54"/>
      <c r="CD68" s="58">
        <v>16053.042802502829</v>
      </c>
      <c r="CE68" s="55">
        <f t="shared" si="4"/>
        <v>16053.042802502829</v>
      </c>
      <c r="CF68" s="142">
        <f t="shared" si="5"/>
        <v>1592314.0539248132</v>
      </c>
      <c r="CG68" s="143">
        <f t="shared" si="6"/>
        <v>2691673.4260784122</v>
      </c>
      <c r="CH68" s="143">
        <f>ponuda2013!BQ68</f>
        <v>2691673.4260784122</v>
      </c>
      <c r="CI68" s="62">
        <f t="shared" si="7"/>
        <v>0</v>
      </c>
      <c r="CL68" s="62"/>
    </row>
    <row r="69" spans="1:90" customFormat="1" ht="15" x14ac:dyDescent="0.25">
      <c r="A69" s="139">
        <v>62</v>
      </c>
      <c r="B69" s="64" t="s">
        <v>291</v>
      </c>
      <c r="C69" s="65" t="s">
        <v>349</v>
      </c>
      <c r="D69" s="54">
        <v>926.36338624961877</v>
      </c>
      <c r="E69" s="54">
        <v>46.35266232835567</v>
      </c>
      <c r="F69" s="54">
        <v>10.651440192874542</v>
      </c>
      <c r="G69" s="54">
        <v>78.049698379985969</v>
      </c>
      <c r="H69" s="54">
        <v>1005.8259476100753</v>
      </c>
      <c r="I69" s="54">
        <v>311.88067335755608</v>
      </c>
      <c r="J69" s="54">
        <v>71.08983887948348</v>
      </c>
      <c r="K69" s="54">
        <v>109.08976648488679</v>
      </c>
      <c r="L69" s="54">
        <v>119.39706778965228</v>
      </c>
      <c r="M69" s="54">
        <v>1632.3902425513231</v>
      </c>
      <c r="N69" s="54">
        <v>285.52143655269811</v>
      </c>
      <c r="O69" s="54">
        <v>99.299944918412265</v>
      </c>
      <c r="P69" s="54">
        <v>223.9409973147875</v>
      </c>
      <c r="Q69" s="54">
        <v>249.15633281748424</v>
      </c>
      <c r="R69" s="54">
        <v>27.663650126292417</v>
      </c>
      <c r="S69" s="54">
        <v>109.51858730809191</v>
      </c>
      <c r="T69" s="54">
        <v>143.26905135580836</v>
      </c>
      <c r="U69" s="54">
        <v>285.96188174968376</v>
      </c>
      <c r="V69" s="54">
        <v>217.49981616118242</v>
      </c>
      <c r="W69" s="54">
        <v>18.167142366497128</v>
      </c>
      <c r="X69" s="54">
        <v>163.4584143105279</v>
      </c>
      <c r="Y69" s="54">
        <v>146.70512660555025</v>
      </c>
      <c r="Z69" s="54">
        <v>917.60339050582468</v>
      </c>
      <c r="AA69" s="54">
        <v>584.82342914108813</v>
      </c>
      <c r="AB69" s="54">
        <v>71.913477371910147</v>
      </c>
      <c r="AC69" s="54">
        <v>271.22162568299319</v>
      </c>
      <c r="AD69" s="54">
        <v>6715.8833295756549</v>
      </c>
      <c r="AE69" s="54">
        <v>180.00367969217083</v>
      </c>
      <c r="AF69" s="54">
        <v>135577.70068714648</v>
      </c>
      <c r="AG69" s="54">
        <v>25396.193643023271</v>
      </c>
      <c r="AH69" s="54">
        <v>2165.2482590795266</v>
      </c>
      <c r="AI69" s="54">
        <v>4.6949848244513239</v>
      </c>
      <c r="AJ69" s="54">
        <v>1714.0567166117419</v>
      </c>
      <c r="AK69" s="54">
        <v>672.08206702418624</v>
      </c>
      <c r="AL69" s="54">
        <v>70.642367453756748</v>
      </c>
      <c r="AM69" s="54">
        <v>15034.388518291678</v>
      </c>
      <c r="AN69" s="54">
        <v>4.7458253309354035</v>
      </c>
      <c r="AO69" s="54">
        <v>389.77707435891193</v>
      </c>
      <c r="AP69" s="54">
        <v>252.57349313878771</v>
      </c>
      <c r="AQ69" s="54">
        <v>3156.4368876066596</v>
      </c>
      <c r="AR69" s="54">
        <v>457.95211818345484</v>
      </c>
      <c r="AS69" s="54">
        <v>967.95848780148503</v>
      </c>
      <c r="AT69" s="54">
        <v>321.31480555372036</v>
      </c>
      <c r="AU69" s="54">
        <v>4722.221939708299</v>
      </c>
      <c r="AV69" s="54">
        <v>4.6109471067402685</v>
      </c>
      <c r="AW69" s="54">
        <v>8799.2068963106431</v>
      </c>
      <c r="AX69" s="54">
        <v>841.58316140552813</v>
      </c>
      <c r="AY69" s="54">
        <v>1102.0524656956447</v>
      </c>
      <c r="AZ69" s="54">
        <v>3337.6349094507132</v>
      </c>
      <c r="BA69" s="54">
        <v>399.80746542893957</v>
      </c>
      <c r="BB69" s="54">
        <v>248.84010767882401</v>
      </c>
      <c r="BC69" s="54">
        <v>740.1021114650257</v>
      </c>
      <c r="BD69" s="54">
        <v>39.615386944771188</v>
      </c>
      <c r="BE69" s="54">
        <v>1685.3716265828389</v>
      </c>
      <c r="BF69" s="54">
        <v>36724.931231536859</v>
      </c>
      <c r="BG69" s="54">
        <v>9109.1651544712495</v>
      </c>
      <c r="BH69" s="54">
        <v>1683.1531143363109</v>
      </c>
      <c r="BI69" s="54">
        <v>1203.508314415054</v>
      </c>
      <c r="BJ69" s="54">
        <v>599.27524764136717</v>
      </c>
      <c r="BK69" s="54">
        <v>2748.6069986042698</v>
      </c>
      <c r="BL69" s="54">
        <v>3245.1499027425225</v>
      </c>
      <c r="BM69" s="54">
        <v>48320.294909679935</v>
      </c>
      <c r="BN69" s="54">
        <v>1087.4087199024593</v>
      </c>
      <c r="BO69" s="54">
        <v>0</v>
      </c>
      <c r="BP69" s="54">
        <v>0</v>
      </c>
      <c r="BQ69" s="55">
        <f t="shared" si="0"/>
        <v>327851.00858391752</v>
      </c>
      <c r="BR69" s="54">
        <v>46568.990553134368</v>
      </c>
      <c r="BS69" s="54">
        <v>0</v>
      </c>
      <c r="BT69" s="54">
        <v>0</v>
      </c>
      <c r="BU69" s="140">
        <f t="shared" si="1"/>
        <v>46568.990553134368</v>
      </c>
      <c r="BV69" s="54">
        <v>0</v>
      </c>
      <c r="BW69" s="54">
        <v>0</v>
      </c>
      <c r="BX69" s="54">
        <v>0</v>
      </c>
      <c r="BY69" s="141">
        <f t="shared" si="2"/>
        <v>0</v>
      </c>
      <c r="BZ69" s="141">
        <f t="shared" si="3"/>
        <v>0</v>
      </c>
      <c r="CA69" s="54">
        <v>0</v>
      </c>
      <c r="CB69" s="54"/>
      <c r="CC69" s="54"/>
      <c r="CD69" s="58">
        <v>77402.573447839444</v>
      </c>
      <c r="CE69" s="55">
        <f t="shared" si="4"/>
        <v>77402.573447839444</v>
      </c>
      <c r="CF69" s="142">
        <f t="shared" si="5"/>
        <v>123971.56400097381</v>
      </c>
      <c r="CG69" s="143">
        <f t="shared" si="6"/>
        <v>451822.57258489134</v>
      </c>
      <c r="CH69" s="143">
        <f>ponuda2013!BQ69</f>
        <v>451822.57258489128</v>
      </c>
      <c r="CI69" s="62">
        <f t="shared" si="7"/>
        <v>0</v>
      </c>
      <c r="CL69" s="62"/>
    </row>
    <row r="70" spans="1:90" customFormat="1" ht="15" x14ac:dyDescent="0.25">
      <c r="A70" s="139">
        <v>63</v>
      </c>
      <c r="B70" s="64" t="s">
        <v>292</v>
      </c>
      <c r="C70" s="65" t="s">
        <v>350</v>
      </c>
      <c r="D70" s="54">
        <v>3.8813036478245411</v>
      </c>
      <c r="E70" s="54">
        <v>63.83844363120852</v>
      </c>
      <c r="F70" s="54">
        <v>226.56932636396755</v>
      </c>
      <c r="G70" s="54">
        <v>792.83754268339226</v>
      </c>
      <c r="H70" s="54">
        <v>481.14825218792436</v>
      </c>
      <c r="I70" s="54">
        <v>1069.0552075879466</v>
      </c>
      <c r="J70" s="54">
        <v>251.58995871323864</v>
      </c>
      <c r="K70" s="54">
        <v>152.49962589450996</v>
      </c>
      <c r="L70" s="54">
        <v>545.95340961141937</v>
      </c>
      <c r="M70" s="54">
        <v>7291.9263610238495</v>
      </c>
      <c r="N70" s="54">
        <v>534.21099522643294</v>
      </c>
      <c r="O70" s="54">
        <v>1956.2000864163422</v>
      </c>
      <c r="P70" s="54">
        <v>79.072837775750799</v>
      </c>
      <c r="Q70" s="54">
        <v>23.14848862150799</v>
      </c>
      <c r="R70" s="54">
        <v>228.42042003540624</v>
      </c>
      <c r="S70" s="54">
        <v>888.17092108227996</v>
      </c>
      <c r="T70" s="54">
        <v>278.63377622359229</v>
      </c>
      <c r="U70" s="54">
        <v>3.3296768466442268</v>
      </c>
      <c r="V70" s="54">
        <v>528.31034066091547</v>
      </c>
      <c r="W70" s="54">
        <v>115.52620693578685</v>
      </c>
      <c r="X70" s="54">
        <v>381.20275193739678</v>
      </c>
      <c r="Y70" s="54">
        <v>349.59576151867606</v>
      </c>
      <c r="Z70" s="54">
        <v>1124.0085096199577</v>
      </c>
      <c r="AA70" s="54">
        <v>4258.3828763059519</v>
      </c>
      <c r="AB70" s="54">
        <v>287.45478933300501</v>
      </c>
      <c r="AC70" s="54">
        <v>14449.795947446351</v>
      </c>
      <c r="AD70" s="54">
        <v>5790.4356930561607</v>
      </c>
      <c r="AE70" s="54">
        <v>4008.7434387456706</v>
      </c>
      <c r="AF70" s="54">
        <v>9877.4785519791621</v>
      </c>
      <c r="AG70" s="54">
        <v>74611.68386706723</v>
      </c>
      <c r="AH70" s="54">
        <v>1400.060596055542</v>
      </c>
      <c r="AI70" s="54">
        <v>1022.5574162117011</v>
      </c>
      <c r="AJ70" s="54">
        <v>268.9693819185843</v>
      </c>
      <c r="AK70" s="54">
        <v>2682.7041057550864</v>
      </c>
      <c r="AL70" s="54">
        <v>674.11967158695893</v>
      </c>
      <c r="AM70" s="54">
        <v>152805.27360566144</v>
      </c>
      <c r="AN70" s="54">
        <v>3299.3826831573924</v>
      </c>
      <c r="AO70" s="54">
        <v>92.531009341676466</v>
      </c>
      <c r="AP70" s="54">
        <v>1085.2515146516137</v>
      </c>
      <c r="AQ70" s="54">
        <v>24960.626202492618</v>
      </c>
      <c r="AR70" s="54">
        <v>68.235104858245677</v>
      </c>
      <c r="AS70" s="54">
        <v>1792.3591948281405</v>
      </c>
      <c r="AT70" s="54">
        <v>205.79891517858854</v>
      </c>
      <c r="AU70" s="54">
        <v>1747.2674856222573</v>
      </c>
      <c r="AV70" s="54">
        <v>220.57638388909558</v>
      </c>
      <c r="AW70" s="54">
        <v>5061.0874845532971</v>
      </c>
      <c r="AX70" s="54">
        <v>955.72132863059801</v>
      </c>
      <c r="AY70" s="54">
        <v>395.6466544770476</v>
      </c>
      <c r="AZ70" s="54">
        <v>12703.535570393697</v>
      </c>
      <c r="BA70" s="54">
        <v>1678.7400019550362</v>
      </c>
      <c r="BB70" s="54">
        <v>1310.4132575011299</v>
      </c>
      <c r="BC70" s="54">
        <v>253.84373923960644</v>
      </c>
      <c r="BD70" s="54">
        <v>117.73941456606227</v>
      </c>
      <c r="BE70" s="54">
        <v>20731.406394664373</v>
      </c>
      <c r="BF70" s="54">
        <v>33880.636585502885</v>
      </c>
      <c r="BG70" s="54">
        <v>13729.230473225214</v>
      </c>
      <c r="BH70" s="54">
        <v>30903.65940628801</v>
      </c>
      <c r="BI70" s="54">
        <v>10659.947579360751</v>
      </c>
      <c r="BJ70" s="54">
        <v>7001.7575029292148</v>
      </c>
      <c r="BK70" s="54">
        <v>11615.63467814316</v>
      </c>
      <c r="BL70" s="54">
        <v>3284.4496826393729</v>
      </c>
      <c r="BM70" s="54">
        <v>38.113478548604562</v>
      </c>
      <c r="BN70" s="54">
        <v>96911.425433996541</v>
      </c>
      <c r="BO70" s="54">
        <v>12695.854770665306</v>
      </c>
      <c r="BP70" s="54">
        <v>0</v>
      </c>
      <c r="BQ70" s="55">
        <f t="shared" si="0"/>
        <v>586907.66207666823</v>
      </c>
      <c r="BR70" s="54">
        <v>1961695.1958961298</v>
      </c>
      <c r="BS70" s="54">
        <v>0</v>
      </c>
      <c r="BT70" s="54">
        <v>0</v>
      </c>
      <c r="BU70" s="140">
        <f t="shared" si="1"/>
        <v>1961695.1958961298</v>
      </c>
      <c r="BV70" s="54">
        <v>0</v>
      </c>
      <c r="BW70" s="54">
        <v>0</v>
      </c>
      <c r="BX70" s="54">
        <v>0</v>
      </c>
      <c r="BY70" s="141">
        <f t="shared" si="2"/>
        <v>0</v>
      </c>
      <c r="BZ70" s="141">
        <f t="shared" si="3"/>
        <v>0</v>
      </c>
      <c r="CA70" s="54">
        <v>0</v>
      </c>
      <c r="CB70" s="54"/>
      <c r="CC70" s="54"/>
      <c r="CD70" s="58">
        <v>1141631.0060904133</v>
      </c>
      <c r="CE70" s="55">
        <f t="shared" si="4"/>
        <v>1141631.0060904133</v>
      </c>
      <c r="CF70" s="142">
        <f t="shared" si="5"/>
        <v>3103326.2019865429</v>
      </c>
      <c r="CG70" s="143">
        <f t="shared" si="6"/>
        <v>3690233.8640632113</v>
      </c>
      <c r="CH70" s="143">
        <f>ponuda2013!BQ70</f>
        <v>3690233.8640632103</v>
      </c>
      <c r="CI70" s="62">
        <f t="shared" si="7"/>
        <v>0</v>
      </c>
      <c r="CL70" s="62"/>
    </row>
    <row r="71" spans="1:90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0.97401736969678199</v>
      </c>
      <c r="BP71" s="54">
        <v>0.2</v>
      </c>
      <c r="BQ71" s="55">
        <f t="shared" si="0"/>
        <v>1.1740173696967819</v>
      </c>
      <c r="BR71" s="54">
        <v>497697.15907841118</v>
      </c>
      <c r="BS71" s="54">
        <v>0</v>
      </c>
      <c r="BT71" s="54">
        <v>0</v>
      </c>
      <c r="BU71" s="140">
        <f t="shared" si="1"/>
        <v>497697.15907841118</v>
      </c>
      <c r="BV71" s="54">
        <v>0</v>
      </c>
      <c r="BW71" s="54">
        <v>0</v>
      </c>
      <c r="BX71" s="54">
        <v>0</v>
      </c>
      <c r="BY71" s="141">
        <f t="shared" si="2"/>
        <v>0</v>
      </c>
      <c r="BZ71" s="141">
        <f t="shared" si="3"/>
        <v>0</v>
      </c>
      <c r="CA71" s="54">
        <v>0</v>
      </c>
      <c r="CB71" s="54"/>
      <c r="CC71" s="54"/>
      <c r="CD71" s="58">
        <v>0</v>
      </c>
      <c r="CE71" s="55">
        <f t="shared" si="4"/>
        <v>0</v>
      </c>
      <c r="CF71" s="142">
        <f t="shared" si="5"/>
        <v>497697.15907841118</v>
      </c>
      <c r="CG71" s="143">
        <f t="shared" si="6"/>
        <v>497698.33309578086</v>
      </c>
      <c r="CH71" s="143">
        <f>ponuda2013!BQ71</f>
        <v>497698.33309578086</v>
      </c>
      <c r="CI71" s="62">
        <f t="shared" si="7"/>
        <v>0</v>
      </c>
      <c r="CL71" s="62"/>
    </row>
    <row r="72" spans="1:90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f t="shared" si="0"/>
        <v>0</v>
      </c>
      <c r="BR72" s="54">
        <v>0</v>
      </c>
      <c r="BS72" s="54">
        <v>0</v>
      </c>
      <c r="BT72" s="54">
        <v>0</v>
      </c>
      <c r="BU72" s="140">
        <f t="shared" si="1"/>
        <v>0</v>
      </c>
      <c r="BV72" s="54">
        <v>0</v>
      </c>
      <c r="BW72" s="54">
        <v>0</v>
      </c>
      <c r="BX72" s="54">
        <v>0</v>
      </c>
      <c r="BY72" s="141">
        <f t="shared" si="2"/>
        <v>0</v>
      </c>
      <c r="BZ72" s="141">
        <f t="shared" si="3"/>
        <v>0</v>
      </c>
      <c r="CA72" s="54">
        <v>0</v>
      </c>
      <c r="CB72" s="54"/>
      <c r="CC72" s="54"/>
      <c r="CD72" s="58">
        <v>0</v>
      </c>
      <c r="CE72" s="55">
        <f t="shared" si="4"/>
        <v>0</v>
      </c>
      <c r="CF72" s="142">
        <f t="shared" si="5"/>
        <v>0</v>
      </c>
      <c r="CG72" s="143">
        <f t="shared" si="6"/>
        <v>0</v>
      </c>
      <c r="CH72" s="143">
        <f>ponuda2013!BQ72</f>
        <v>0</v>
      </c>
      <c r="CI72" s="62">
        <f t="shared" si="7"/>
        <v>0</v>
      </c>
      <c r="CL72" s="62"/>
    </row>
    <row r="73" spans="1:90" customFormat="1" ht="15" x14ac:dyDescent="0.25">
      <c r="A73" s="147">
        <v>66</v>
      </c>
      <c r="B73" s="72" t="s">
        <v>295</v>
      </c>
      <c r="C73" s="148" t="s">
        <v>365</v>
      </c>
      <c r="D73" s="149">
        <f t="shared" ref="D73:BO73" si="8">SUM(D8:D72)</f>
        <v>7814697.2552520707</v>
      </c>
      <c r="E73" s="149">
        <f t="shared" si="8"/>
        <v>723997.81218069664</v>
      </c>
      <c r="F73" s="149">
        <f t="shared" si="8"/>
        <v>760273.31699130638</v>
      </c>
      <c r="G73" s="149">
        <f t="shared" si="8"/>
        <v>2075702.5063654806</v>
      </c>
      <c r="H73" s="149">
        <f t="shared" si="8"/>
        <v>20531754.803061634</v>
      </c>
      <c r="I73" s="149">
        <f t="shared" si="8"/>
        <v>2193279.1673736214</v>
      </c>
      <c r="J73" s="149">
        <f t="shared" si="8"/>
        <v>2992835.1618331028</v>
      </c>
      <c r="K73" s="149">
        <f t="shared" si="8"/>
        <v>1245877.9606519926</v>
      </c>
      <c r="L73" s="149">
        <f t="shared" si="8"/>
        <v>1523970.1359412095</v>
      </c>
      <c r="M73" s="149">
        <f t="shared" si="8"/>
        <v>4442007.5775242345</v>
      </c>
      <c r="N73" s="149">
        <f t="shared" si="8"/>
        <v>3052867.5132077378</v>
      </c>
      <c r="O73" s="149">
        <f t="shared" si="8"/>
        <v>1930785.6916661195</v>
      </c>
      <c r="P73" s="149">
        <f t="shared" si="8"/>
        <v>1921856.128509525</v>
      </c>
      <c r="Q73" s="149">
        <f t="shared" si="8"/>
        <v>3603798.9789616368</v>
      </c>
      <c r="R73" s="149">
        <f t="shared" si="8"/>
        <v>1063357.6917887258</v>
      </c>
      <c r="S73" s="149">
        <f t="shared" si="8"/>
        <v>4413086.904726699</v>
      </c>
      <c r="T73" s="149">
        <f t="shared" si="8"/>
        <v>997041.19157795527</v>
      </c>
      <c r="U73" s="149">
        <f t="shared" si="8"/>
        <v>2226300.3628878593</v>
      </c>
      <c r="V73" s="149">
        <f t="shared" si="8"/>
        <v>2295544.0630954793</v>
      </c>
      <c r="W73" s="149">
        <f t="shared" si="8"/>
        <v>412266.34040732135</v>
      </c>
      <c r="X73" s="149">
        <f t="shared" si="8"/>
        <v>1271505.375301159</v>
      </c>
      <c r="Y73" s="149">
        <f t="shared" si="8"/>
        <v>1735293.4635112954</v>
      </c>
      <c r="Z73" s="149">
        <f t="shared" si="8"/>
        <v>1776668.7095747718</v>
      </c>
      <c r="AA73" s="149">
        <f t="shared" si="8"/>
        <v>13961047.73659726</v>
      </c>
      <c r="AB73" s="149">
        <f t="shared" si="8"/>
        <v>818710.79854257312</v>
      </c>
      <c r="AC73" s="149">
        <f t="shared" si="8"/>
        <v>1978006.8581621554</v>
      </c>
      <c r="AD73" s="149">
        <f t="shared" si="8"/>
        <v>21462552.659388352</v>
      </c>
      <c r="AE73" s="149">
        <f t="shared" si="8"/>
        <v>1999612.2084217025</v>
      </c>
      <c r="AF73" s="149">
        <f t="shared" si="8"/>
        <v>11202957.962888911</v>
      </c>
      <c r="AG73" s="149">
        <f t="shared" si="8"/>
        <v>10150302.272109995</v>
      </c>
      <c r="AH73" s="149">
        <f t="shared" si="8"/>
        <v>5572536.9235655852</v>
      </c>
      <c r="AI73" s="149">
        <f t="shared" si="8"/>
        <v>1386269.3149772775</v>
      </c>
      <c r="AJ73" s="149">
        <f t="shared" si="8"/>
        <v>1163970.9113332706</v>
      </c>
      <c r="AK73" s="149">
        <f t="shared" si="8"/>
        <v>3345488.2181960461</v>
      </c>
      <c r="AL73" s="149">
        <f t="shared" si="8"/>
        <v>388129.63896397332</v>
      </c>
      <c r="AM73" s="149">
        <f t="shared" si="8"/>
        <v>8790936.2665707655</v>
      </c>
      <c r="AN73" s="149">
        <f t="shared" si="8"/>
        <v>1340272.6563692996</v>
      </c>
      <c r="AO73" s="149">
        <f t="shared" si="8"/>
        <v>1395238.6257723868</v>
      </c>
      <c r="AP73" s="149">
        <f t="shared" si="8"/>
        <v>4808241.0745333461</v>
      </c>
      <c r="AQ73" s="149">
        <f t="shared" si="8"/>
        <v>1826737.9764884731</v>
      </c>
      <c r="AR73" s="149">
        <f t="shared" si="8"/>
        <v>3985154.0743818246</v>
      </c>
      <c r="AS73" s="149">
        <f t="shared" si="8"/>
        <v>2605778.8458451862</v>
      </c>
      <c r="AT73" s="149">
        <f t="shared" si="8"/>
        <v>1040673.3491092302</v>
      </c>
      <c r="AU73" s="149">
        <f t="shared" si="8"/>
        <v>1919216.8152905414</v>
      </c>
      <c r="AV73" s="149">
        <f t="shared" si="8"/>
        <v>985199.99999999977</v>
      </c>
      <c r="AW73" s="149">
        <f t="shared" si="8"/>
        <v>3541910.4651447777</v>
      </c>
      <c r="AX73" s="149">
        <f t="shared" si="8"/>
        <v>4091602.5117754983</v>
      </c>
      <c r="AY73" s="149">
        <f t="shared" si="8"/>
        <v>492912.06027127121</v>
      </c>
      <c r="AZ73" s="149">
        <f t="shared" si="8"/>
        <v>2637368.907127433</v>
      </c>
      <c r="BA73" s="149">
        <f t="shared" si="8"/>
        <v>481156.04856977914</v>
      </c>
      <c r="BB73" s="149">
        <f t="shared" si="8"/>
        <v>845861.10825525585</v>
      </c>
      <c r="BC73" s="149">
        <f t="shared" si="8"/>
        <v>215513.63675900936</v>
      </c>
      <c r="BD73" s="149">
        <f t="shared" si="8"/>
        <v>1640065.7852980695</v>
      </c>
      <c r="BE73" s="149">
        <f t="shared" si="8"/>
        <v>882785.02783776005</v>
      </c>
      <c r="BF73" s="149">
        <f t="shared" si="8"/>
        <v>10531214.513666924</v>
      </c>
      <c r="BG73" s="149">
        <f t="shared" si="8"/>
        <v>2403018.8944251803</v>
      </c>
      <c r="BH73" s="149">
        <f t="shared" si="8"/>
        <v>4241014.585777753</v>
      </c>
      <c r="BI73" s="149">
        <f t="shared" si="8"/>
        <v>682166.99194140523</v>
      </c>
      <c r="BJ73" s="149">
        <f t="shared" si="8"/>
        <v>1298705.3947198067</v>
      </c>
      <c r="BK73" s="149">
        <f t="shared" si="8"/>
        <v>1319969.0716942416</v>
      </c>
      <c r="BL73" s="149">
        <f t="shared" si="8"/>
        <v>1617557.4185778699</v>
      </c>
      <c r="BM73" s="149">
        <f t="shared" si="8"/>
        <v>263525.24804130313</v>
      </c>
      <c r="BN73" s="149">
        <f t="shared" si="8"/>
        <v>719242.19278989988</v>
      </c>
      <c r="BO73" s="149">
        <f t="shared" si="8"/>
        <v>182985.37594734799</v>
      </c>
      <c r="BP73" s="149">
        <f t="shared" ref="BP73:CG73" si="9">SUM(BP8:BP72)</f>
        <v>0.2</v>
      </c>
      <c r="BQ73" s="149">
        <f t="shared" si="9"/>
        <v>211220378.73852032</v>
      </c>
      <c r="BR73" s="149">
        <f t="shared" si="9"/>
        <v>133916525.55984788</v>
      </c>
      <c r="BS73" s="149">
        <f t="shared" si="9"/>
        <v>3316564.0098241707</v>
      </c>
      <c r="BT73" s="149">
        <f t="shared" si="9"/>
        <v>63958529.499780215</v>
      </c>
      <c r="BU73" s="149">
        <f t="shared" si="9"/>
        <v>201191619.06945223</v>
      </c>
      <c r="BV73" s="149">
        <f t="shared" si="9"/>
        <v>48576881.495365098</v>
      </c>
      <c r="BW73" s="149">
        <f t="shared" si="9"/>
        <v>0</v>
      </c>
      <c r="BX73" s="149">
        <f t="shared" si="9"/>
        <v>-1608977.1263275961</v>
      </c>
      <c r="BY73" s="149">
        <f t="shared" si="9"/>
        <v>-1608977.1263275961</v>
      </c>
      <c r="BZ73" s="149">
        <f t="shared" si="9"/>
        <v>46967904.369037502</v>
      </c>
      <c r="CA73" s="149">
        <f t="shared" si="9"/>
        <v>44415469.879502639</v>
      </c>
      <c r="CB73" s="149">
        <f t="shared" si="9"/>
        <v>0</v>
      </c>
      <c r="CC73" s="149">
        <f t="shared" si="9"/>
        <v>0</v>
      </c>
      <c r="CD73" s="149">
        <f t="shared" si="9"/>
        <v>59557987.999604762</v>
      </c>
      <c r="CE73" s="149">
        <f t="shared" si="9"/>
        <v>103973457.87910742</v>
      </c>
      <c r="CF73" s="149">
        <f t="shared" si="9"/>
        <v>352132981.31759703</v>
      </c>
      <c r="CG73" s="149">
        <f t="shared" si="9"/>
        <v>563353360.05611765</v>
      </c>
      <c r="CH73" s="143">
        <f>ponuda2013!BQ73</f>
        <v>563353359.75886917</v>
      </c>
      <c r="CI73" s="62">
        <f t="shared" ref="CI73" si="10">CH73-CG73</f>
        <v>-0.2972484827041626</v>
      </c>
      <c r="CL73" s="62"/>
    </row>
    <row r="74" spans="1:90" customFormat="1" ht="15" x14ac:dyDescent="0.25">
      <c r="A74" s="150"/>
      <c r="B74" s="151"/>
      <c r="C74" s="152"/>
      <c r="D74" s="201">
        <v>0</v>
      </c>
      <c r="E74" s="201">
        <v>0</v>
      </c>
      <c r="F74" s="201">
        <v>0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201">
        <v>0</v>
      </c>
      <c r="N74" s="201">
        <v>0</v>
      </c>
      <c r="O74" s="201">
        <v>0</v>
      </c>
      <c r="P74" s="201">
        <v>0</v>
      </c>
      <c r="Q74" s="201">
        <v>0</v>
      </c>
      <c r="R74" s="201">
        <v>0</v>
      </c>
      <c r="S74" s="201">
        <v>0</v>
      </c>
      <c r="T74" s="201">
        <v>0</v>
      </c>
      <c r="U74" s="201">
        <v>0</v>
      </c>
      <c r="V74" s="201">
        <v>0</v>
      </c>
      <c r="W74" s="201">
        <v>0</v>
      </c>
      <c r="X74" s="201">
        <v>0</v>
      </c>
      <c r="Y74" s="201">
        <v>0</v>
      </c>
      <c r="Z74" s="201">
        <v>0</v>
      </c>
      <c r="AA74" s="201">
        <v>0</v>
      </c>
      <c r="AB74" s="201">
        <v>0</v>
      </c>
      <c r="AC74" s="201">
        <v>0</v>
      </c>
      <c r="AD74" s="201">
        <v>0</v>
      </c>
      <c r="AE74" s="201">
        <v>0</v>
      </c>
      <c r="AF74" s="201">
        <v>0</v>
      </c>
      <c r="AG74" s="201">
        <v>0</v>
      </c>
      <c r="AH74" s="201">
        <v>0</v>
      </c>
      <c r="AI74" s="201">
        <v>0</v>
      </c>
      <c r="AJ74" s="201">
        <v>0</v>
      </c>
      <c r="AK74" s="201">
        <v>0</v>
      </c>
      <c r="AL74" s="201">
        <v>0</v>
      </c>
      <c r="AM74" s="201">
        <v>0</v>
      </c>
      <c r="AN74" s="201">
        <v>0</v>
      </c>
      <c r="AO74" s="201">
        <v>0</v>
      </c>
      <c r="AP74" s="201">
        <v>0</v>
      </c>
      <c r="AQ74" s="201">
        <v>0</v>
      </c>
      <c r="AR74" s="201">
        <v>0</v>
      </c>
      <c r="AS74" s="201">
        <v>0</v>
      </c>
      <c r="AT74" s="201">
        <v>0</v>
      </c>
      <c r="AU74" s="201">
        <v>0</v>
      </c>
      <c r="AV74" s="201">
        <v>0</v>
      </c>
      <c r="AW74" s="201">
        <v>0</v>
      </c>
      <c r="AX74" s="201">
        <v>0</v>
      </c>
      <c r="AY74" s="201">
        <v>0</v>
      </c>
      <c r="AZ74" s="201">
        <v>0</v>
      </c>
      <c r="BA74" s="201">
        <v>0</v>
      </c>
      <c r="BB74" s="201">
        <v>0</v>
      </c>
      <c r="BC74" s="201">
        <v>0</v>
      </c>
      <c r="BD74" s="201">
        <v>0</v>
      </c>
      <c r="BE74" s="201">
        <v>0</v>
      </c>
      <c r="BF74" s="201">
        <v>0</v>
      </c>
      <c r="BG74" s="201">
        <v>0</v>
      </c>
      <c r="BH74" s="201">
        <v>0</v>
      </c>
      <c r="BI74" s="201">
        <v>0</v>
      </c>
      <c r="BJ74" s="201">
        <v>0</v>
      </c>
      <c r="BK74" s="201">
        <v>0</v>
      </c>
      <c r="BL74" s="201">
        <v>0</v>
      </c>
      <c r="BM74" s="201">
        <v>0</v>
      </c>
      <c r="BN74" s="201">
        <v>0</v>
      </c>
      <c r="BO74" s="201">
        <v>0</v>
      </c>
      <c r="BP74" s="201">
        <v>0</v>
      </c>
      <c r="BQ74" s="202">
        <v>0</v>
      </c>
      <c r="BR74" s="222">
        <v>0</v>
      </c>
      <c r="BS74" s="222">
        <v>0</v>
      </c>
      <c r="BT74" s="222">
        <v>0</v>
      </c>
      <c r="BU74" s="222">
        <v>0</v>
      </c>
      <c r="BV74" s="222">
        <v>0</v>
      </c>
      <c r="BW74" s="222">
        <v>0</v>
      </c>
      <c r="BX74" s="222">
        <v>0</v>
      </c>
      <c r="BY74" s="222">
        <v>0</v>
      </c>
      <c r="BZ74" s="222">
        <v>0</v>
      </c>
      <c r="CA74" s="222">
        <v>0</v>
      </c>
      <c r="CB74" s="222"/>
      <c r="CC74" s="222"/>
      <c r="CD74" s="222">
        <v>0</v>
      </c>
      <c r="CE74" s="222">
        <v>0</v>
      </c>
      <c r="CF74" s="222">
        <v>0</v>
      </c>
      <c r="CG74" s="222">
        <v>0</v>
      </c>
      <c r="CH74" s="222">
        <v>0</v>
      </c>
      <c r="CL74" s="62"/>
    </row>
    <row r="75" spans="1:90" customFormat="1" ht="15" x14ac:dyDescent="0.25">
      <c r="A75" s="223">
        <v>67</v>
      </c>
      <c r="B75" s="224" t="s">
        <v>218</v>
      </c>
      <c r="C75" s="225" t="s">
        <v>219</v>
      </c>
      <c r="D75" s="222">
        <f>uporaba2013uvozna!D73</f>
        <v>2514498.1573125934</v>
      </c>
      <c r="E75" s="222">
        <f>uporaba2013uvozna!E73</f>
        <v>79055.47078050171</v>
      </c>
      <c r="F75" s="222">
        <f>uporaba2013uvozna!F73</f>
        <v>63811.867289845672</v>
      </c>
      <c r="G75" s="222">
        <f>uporaba2013uvozna!G73</f>
        <v>91338.29688206315</v>
      </c>
      <c r="H75" s="222">
        <f>uporaba2013uvozna!H73</f>
        <v>3939362.8854119768</v>
      </c>
      <c r="I75" s="222">
        <f>uporaba2013uvozna!I73</f>
        <v>1620065.3326865323</v>
      </c>
      <c r="J75" s="222">
        <f>uporaba2013uvozna!J73</f>
        <v>315614.69779842306</v>
      </c>
      <c r="K75" s="222">
        <f>uporaba2013uvozna!K73</f>
        <v>676198.54643101315</v>
      </c>
      <c r="L75" s="222">
        <f>uporaba2013uvozna!L73</f>
        <v>695273.97217468079</v>
      </c>
      <c r="M75" s="222">
        <f>uporaba2013uvozna!M73</f>
        <v>11814818.144597257</v>
      </c>
      <c r="N75" s="222">
        <f>uporaba2013uvozna!N73</f>
        <v>1467714.6681002879</v>
      </c>
      <c r="O75" s="222">
        <f>uporaba2013uvozna!O73</f>
        <v>529240.2633932163</v>
      </c>
      <c r="P75" s="222">
        <f>uporaba2013uvozna!P73</f>
        <v>1280502.0523901323</v>
      </c>
      <c r="Q75" s="222">
        <f>uporaba2013uvozna!Q73</f>
        <v>691311.77250281919</v>
      </c>
      <c r="R75" s="222">
        <f>uporaba2013uvozna!R73</f>
        <v>1153665.3859855752</v>
      </c>
      <c r="S75" s="222">
        <f>uporaba2013uvozna!S73</f>
        <v>1919801.7157857032</v>
      </c>
      <c r="T75" s="222">
        <f>uporaba2013uvozna!T73</f>
        <v>577679.33767677168</v>
      </c>
      <c r="U75" s="222">
        <f>uporaba2013uvozna!U73</f>
        <v>1747258.2215012673</v>
      </c>
      <c r="V75" s="222">
        <f>uporaba2013uvozna!V73</f>
        <v>861827.29824286758</v>
      </c>
      <c r="W75" s="222">
        <f>uporaba2013uvozna!W73</f>
        <v>312034.68303336337</v>
      </c>
      <c r="X75" s="222">
        <f>uporaba2013uvozna!X73</f>
        <v>554704.80089229462</v>
      </c>
      <c r="Y75" s="222">
        <f>uporaba2013uvozna!Y73</f>
        <v>635528.88707697357</v>
      </c>
      <c r="Z75" s="222">
        <f>uporaba2013uvozna!Z73</f>
        <v>196107.28051691485</v>
      </c>
      <c r="AA75" s="222">
        <f>uporaba2013uvozna!AA73</f>
        <v>6023889.8503904119</v>
      </c>
      <c r="AB75" s="222">
        <f>uporaba2013uvozna!AB73</f>
        <v>71512.333160500915</v>
      </c>
      <c r="AC75" s="222">
        <f>uporaba2013uvozna!AC73</f>
        <v>276702.82979155116</v>
      </c>
      <c r="AD75" s="222">
        <f>uporaba2013uvozna!AD73</f>
        <v>4761846.3897259841</v>
      </c>
      <c r="AE75" s="222">
        <f>uporaba2013uvozna!AE73</f>
        <v>394816.66460841388</v>
      </c>
      <c r="AF75" s="222">
        <f>uporaba2013uvozna!AF73</f>
        <v>2135678.5696795294</v>
      </c>
      <c r="AG75" s="222">
        <f>uporaba2013uvozna!AG73</f>
        <v>1657003.0729064282</v>
      </c>
      <c r="AH75" s="222">
        <f>uporaba2013uvozna!AH73</f>
        <v>1338171.5827742638</v>
      </c>
      <c r="AI75" s="222">
        <f>uporaba2013uvozna!AI73</f>
        <v>130045.5386400134</v>
      </c>
      <c r="AJ75" s="222">
        <f>uporaba2013uvozna!AJ73</f>
        <v>110608.06957096458</v>
      </c>
      <c r="AK75" s="222">
        <f>uporaba2013uvozna!AK73</f>
        <v>512568.54113799043</v>
      </c>
      <c r="AL75" s="222">
        <f>uporaba2013uvozna!AL73</f>
        <v>71120.817298643815</v>
      </c>
      <c r="AM75" s="222">
        <f>uporaba2013uvozna!AM73</f>
        <v>1695248.1684310024</v>
      </c>
      <c r="AN75" s="222">
        <f>uporaba2013uvozna!AN73</f>
        <v>232053.44713265466</v>
      </c>
      <c r="AO75" s="222">
        <f>uporaba2013uvozna!AO73</f>
        <v>308153.61632640648</v>
      </c>
      <c r="AP75" s="222">
        <f>uporaba2013uvozna!AP73</f>
        <v>512572.90413655312</v>
      </c>
      <c r="AQ75" s="222">
        <f>uporaba2013uvozna!AQ73</f>
        <v>436442.57686187699</v>
      </c>
      <c r="AR75" s="222">
        <f>uporaba2013uvozna!AR73</f>
        <v>660373.06491178169</v>
      </c>
      <c r="AS75" s="222">
        <f>uporaba2013uvozna!AS73</f>
        <v>194697.93937846023</v>
      </c>
      <c r="AT75" s="222">
        <f>uporaba2013uvozna!AT73</f>
        <v>137891.28831313527</v>
      </c>
      <c r="AU75" s="222">
        <f>uporaba2013uvozna!AU73</f>
        <v>411278.26272952434</v>
      </c>
      <c r="AV75" s="222">
        <f>uporaba2013uvozna!AV73</f>
        <v>0</v>
      </c>
      <c r="AW75" s="222">
        <f>uporaba2013uvozna!AW73</f>
        <v>409370.38664830429</v>
      </c>
      <c r="AX75" s="222">
        <f>uporaba2013uvozna!AX73</f>
        <v>411946.36726450379</v>
      </c>
      <c r="AY75" s="222">
        <f>uporaba2013uvozna!AY73</f>
        <v>119250.78174196176</v>
      </c>
      <c r="AZ75" s="222">
        <f>uporaba2013uvozna!AZ73</f>
        <v>249036.50925766109</v>
      </c>
      <c r="BA75" s="222">
        <f>uporaba2013uvozna!BA73</f>
        <v>107659.86593188033</v>
      </c>
      <c r="BB75" s="222">
        <f>uporaba2013uvozna!BB73</f>
        <v>162769.55623025529</v>
      </c>
      <c r="BC75" s="222">
        <f>uporaba2013uvozna!BC73</f>
        <v>21059.157195895245</v>
      </c>
      <c r="BD75" s="222">
        <f>uporaba2013uvozna!BD73</f>
        <v>1710041.4008719982</v>
      </c>
      <c r="BE75" s="222">
        <f>uporaba2013uvozna!BE73</f>
        <v>220915.40061231548</v>
      </c>
      <c r="BF75" s="222">
        <f>uporaba2013uvozna!BF73</f>
        <v>1923267.2403694356</v>
      </c>
      <c r="BG75" s="222">
        <f>uporaba2013uvozna!BG73</f>
        <v>369923.11076431914</v>
      </c>
      <c r="BH75" s="222">
        <f>uporaba2013uvozna!BH73</f>
        <v>1658408.1852680745</v>
      </c>
      <c r="BI75" s="222">
        <f>uporaba2013uvozna!BI73</f>
        <v>133642.54940065587</v>
      </c>
      <c r="BJ75" s="222">
        <f>uporaba2013uvozna!BJ73</f>
        <v>181218.44270570646</v>
      </c>
      <c r="BK75" s="222">
        <f>uporaba2013uvozna!BK73</f>
        <v>248163.51737805991</v>
      </c>
      <c r="BL75" s="222">
        <f>uporaba2013uvozna!BL73</f>
        <v>270366.17591885477</v>
      </c>
      <c r="BM75" s="222">
        <f>uporaba2013uvozna!BM73</f>
        <v>178931.91011635339</v>
      </c>
      <c r="BN75" s="222">
        <f>uporaba2013uvozna!BN73</f>
        <v>149312.67335952754</v>
      </c>
      <c r="BO75" s="222">
        <f>uporaba2013uvozna!BO73</f>
        <v>0</v>
      </c>
      <c r="BP75" s="222">
        <f>uporaba2013uvozna!BP73</f>
        <v>0</v>
      </c>
      <c r="BQ75" s="55">
        <f t="shared" ref="BQ75:BQ76" si="11">SUM(D75:BP75)</f>
        <v>64335372.497404926</v>
      </c>
      <c r="BR75" s="222">
        <f>uporaba2013uvozna!BR73</f>
        <v>29513534.027864922</v>
      </c>
      <c r="BS75" s="222">
        <f>uporaba2013uvozna!BS73</f>
        <v>7896.4477099107989</v>
      </c>
      <c r="BT75" s="222">
        <f>uporaba2013uvozna!BT73</f>
        <v>2099697.6391852265</v>
      </c>
      <c r="BU75" s="140">
        <f t="shared" ref="BU75:BU76" si="12">SUM(BR75:BT75)</f>
        <v>31621128.11476006</v>
      </c>
      <c r="BV75" s="222">
        <f>uporaba2013uvozna!BV73</f>
        <v>15397778.207295539</v>
      </c>
      <c r="BW75" s="222">
        <f>uporaba2013uvozna!BW73</f>
        <v>0</v>
      </c>
      <c r="BX75" s="222">
        <f>uporaba2013uvozna!BX73</f>
        <v>-593227.49561710272</v>
      </c>
      <c r="BY75" s="141">
        <f t="shared" ref="BY75" si="13">BX75+BW75</f>
        <v>-593227.49561710272</v>
      </c>
      <c r="BZ75" s="141">
        <f t="shared" ref="BZ75" si="14">BV75+BY75</f>
        <v>14804550.711678436</v>
      </c>
      <c r="CA75" s="222">
        <f>uporaba2013uvozna!CA73</f>
        <v>22566836.788816962</v>
      </c>
      <c r="CB75" s="222"/>
      <c r="CC75" s="222"/>
      <c r="CD75" s="222">
        <f>uporaba2013uvozna!CD73</f>
        <v>10388993.496426594</v>
      </c>
      <c r="CE75" s="55">
        <f t="shared" ref="CE75:CE76" si="15">SUM(CA75:CD75)</f>
        <v>32955830.285243556</v>
      </c>
      <c r="CF75" s="142">
        <f t="shared" ref="CF75:CF76" si="16">CE75+BZ75+BU75</f>
        <v>79381509.111682057</v>
      </c>
      <c r="CG75" s="143">
        <f t="shared" ref="CG75:CH76" si="17">CF75+BQ75</f>
        <v>143716881.60908699</v>
      </c>
      <c r="CH75" s="143">
        <f t="shared" si="17"/>
        <v>173230415.63695192</v>
      </c>
      <c r="CL75" s="62"/>
    </row>
    <row r="76" spans="1:90" customFormat="1" ht="15" x14ac:dyDescent="0.25">
      <c r="A76" s="206">
        <v>68</v>
      </c>
      <c r="B76" s="18" t="s">
        <v>152</v>
      </c>
      <c r="C76" s="226" t="s">
        <v>216</v>
      </c>
      <c r="D76" s="82">
        <f>netoporezi!D73</f>
        <v>658004.66871732555</v>
      </c>
      <c r="E76" s="82">
        <f>netoporezi!E73</f>
        <v>45646.723304535517</v>
      </c>
      <c r="F76" s="82">
        <f>netoporezi!F73</f>
        <v>-9385.1772208164202</v>
      </c>
      <c r="G76" s="82">
        <f>netoporezi!G73</f>
        <v>-11197.160291187978</v>
      </c>
      <c r="H76" s="82">
        <f>netoporezi!H73</f>
        <v>137882.52444800042</v>
      </c>
      <c r="I76" s="82">
        <f>netoporezi!I73</f>
        <v>53355.522718754801</v>
      </c>
      <c r="J76" s="82">
        <f>netoporezi!J73</f>
        <v>-11049.839930882628</v>
      </c>
      <c r="K76" s="82">
        <f>netoporezi!K73</f>
        <v>52423.506604662995</v>
      </c>
      <c r="L76" s="82">
        <f>netoporezi!L73</f>
        <v>66255.904984986875</v>
      </c>
      <c r="M76" s="82">
        <f>netoporezi!M73</f>
        <v>640582.81889925664</v>
      </c>
      <c r="N76" s="82">
        <f>netoporezi!N73</f>
        <v>30817.85018006057</v>
      </c>
      <c r="O76" s="82">
        <f>netoporezi!O73</f>
        <v>34774.055901727377</v>
      </c>
      <c r="P76" s="82">
        <f>netoporezi!P73</f>
        <v>91241.839290415955</v>
      </c>
      <c r="Q76" s="82">
        <f>netoporezi!Q73</f>
        <v>7689.2838070128719</v>
      </c>
      <c r="R76" s="82">
        <f>netoporezi!R73</f>
        <v>5476.9393785359471</v>
      </c>
      <c r="S76" s="82">
        <f>netoporezi!S73</f>
        <v>-49288.587358454293</v>
      </c>
      <c r="T76" s="82">
        <f>netoporezi!T73</f>
        <v>-4920.5231173342227</v>
      </c>
      <c r="U76" s="82">
        <f>netoporezi!U73</f>
        <v>-958.56384979223924</v>
      </c>
      <c r="V76" s="82">
        <f>netoporezi!V73</f>
        <v>12028.654604404983</v>
      </c>
      <c r="W76" s="82">
        <f>netoporezi!W73</f>
        <v>4898.9802152636667</v>
      </c>
      <c r="X76" s="82">
        <f>netoporezi!X73</f>
        <v>30389.832714410877</v>
      </c>
      <c r="Y76" s="82">
        <f>netoporezi!Y73</f>
        <v>40977.661963631777</v>
      </c>
      <c r="Z76" s="82">
        <f>netoporezi!Z73</f>
        <v>224.02020057043117</v>
      </c>
      <c r="AA76" s="82">
        <f>netoporezi!AA73</f>
        <v>230662.70454168142</v>
      </c>
      <c r="AB76" s="82">
        <f>netoporezi!AB73</f>
        <v>6576.874190325525</v>
      </c>
      <c r="AC76" s="82">
        <f>netoporezi!AC73</f>
        <v>58590.325555225521</v>
      </c>
      <c r="AD76" s="82">
        <f>netoporezi!AD73</f>
        <v>929501.102213645</v>
      </c>
      <c r="AE76" s="82">
        <f>netoporezi!AE73</f>
        <v>106571.13986451039</v>
      </c>
      <c r="AF76" s="82">
        <f>netoporezi!AF73</f>
        <v>337263.53904138773</v>
      </c>
      <c r="AG76" s="82">
        <f>netoporezi!AG73</f>
        <v>402394.72272125049</v>
      </c>
      <c r="AH76" s="82">
        <f>netoporezi!AH73</f>
        <v>570591.54889151803</v>
      </c>
      <c r="AI76" s="82">
        <f>netoporezi!AI73</f>
        <v>117885.16368043835</v>
      </c>
      <c r="AJ76" s="82">
        <f>netoporezi!AJ73</f>
        <v>42704.314095765774</v>
      </c>
      <c r="AK76" s="82">
        <f>netoporezi!AK73</f>
        <v>9343.2683588373038</v>
      </c>
      <c r="AL76" s="82">
        <f>netoporezi!AL73</f>
        <v>285.09673738301012</v>
      </c>
      <c r="AM76" s="82">
        <f>netoporezi!AM73</f>
        <v>317415.62747049419</v>
      </c>
      <c r="AN76" s="82">
        <f>netoporezi!AN73</f>
        <v>12473.904599639536</v>
      </c>
      <c r="AO76" s="82">
        <f>netoporezi!AO73</f>
        <v>32507.765005366</v>
      </c>
      <c r="AP76" s="82">
        <f>netoporezi!AP73</f>
        <v>46886.04806709745</v>
      </c>
      <c r="AQ76" s="82">
        <f>netoporezi!AQ73</f>
        <v>36919.457451438517</v>
      </c>
      <c r="AR76" s="82">
        <f>netoporezi!AR73</f>
        <v>326472.88559152256</v>
      </c>
      <c r="AS76" s="82">
        <f>netoporezi!AS73</f>
        <v>185423.22972146797</v>
      </c>
      <c r="AT76" s="82">
        <f>netoporezi!AT73</f>
        <v>61235.368726838213</v>
      </c>
      <c r="AU76" s="82">
        <f>netoporezi!AU73</f>
        <v>110004.92197993425</v>
      </c>
      <c r="AV76" s="82">
        <f>netoporezi!AV73</f>
        <v>0</v>
      </c>
      <c r="AW76" s="82">
        <f>netoporezi!AW73</f>
        <v>135819.17298267482</v>
      </c>
      <c r="AX76" s="82">
        <f>netoporezi!AX73</f>
        <v>89951.144231682134</v>
      </c>
      <c r="AY76" s="82">
        <f>netoporezi!AY73</f>
        <v>12537.161232254603</v>
      </c>
      <c r="AZ76" s="82">
        <f>netoporezi!AZ73</f>
        <v>29294.596909273678</v>
      </c>
      <c r="BA76" s="82">
        <f>netoporezi!BA73</f>
        <v>15784.088432828343</v>
      </c>
      <c r="BB76" s="82">
        <f>netoporezi!BB73</f>
        <v>79469.341604774832</v>
      </c>
      <c r="BC76" s="82">
        <f>netoporezi!BC73</f>
        <v>9127.2073035813082</v>
      </c>
      <c r="BD76" s="82">
        <f>netoporezi!BD73</f>
        <v>50092.824737259019</v>
      </c>
      <c r="BE76" s="82">
        <f>netoporezi!BE73</f>
        <v>37699.578012752048</v>
      </c>
      <c r="BF76" s="82">
        <f>netoporezi!BF73</f>
        <v>2105618.3223343864</v>
      </c>
      <c r="BG76" s="82">
        <f>netoporezi!BG73</f>
        <v>333758.01060388808</v>
      </c>
      <c r="BH76" s="82">
        <f>netoporezi!BH73</f>
        <v>564677.25010862597</v>
      </c>
      <c r="BI76" s="82">
        <f>netoporezi!BI73</f>
        <v>111890.4646724402</v>
      </c>
      <c r="BJ76" s="82">
        <f>netoporezi!BJ73</f>
        <v>214076.16631559323</v>
      </c>
      <c r="BK76" s="82">
        <f>netoporezi!BK73</f>
        <v>122567.41976017886</v>
      </c>
      <c r="BL76" s="82">
        <f>netoporezi!BL73</f>
        <v>223876.41463472377</v>
      </c>
      <c r="BM76" s="82">
        <f>netoporezi!BM73</f>
        <v>5542.8435959336048</v>
      </c>
      <c r="BN76" s="82">
        <f>netoporezi!BN73</f>
        <v>83345.139157603393</v>
      </c>
      <c r="BO76" s="82">
        <f>netoporezi!BO73</f>
        <v>0</v>
      </c>
      <c r="BP76" s="82">
        <f>netoporezi!BP73</f>
        <v>0</v>
      </c>
      <c r="BQ76" s="55">
        <f t="shared" si="11"/>
        <v>9992707.0913013089</v>
      </c>
      <c r="BR76" s="82">
        <f>netoporezi!BR73</f>
        <v>30742661.372611169</v>
      </c>
      <c r="BS76" s="82">
        <f>netoporezi!BS73</f>
        <v>-19606.312191232377</v>
      </c>
      <c r="BT76" s="82">
        <f>netoporezi!BT73</f>
        <v>93172.524949939689</v>
      </c>
      <c r="BU76" s="140">
        <f t="shared" si="12"/>
        <v>30816227.585369874</v>
      </c>
      <c r="BV76" s="82">
        <f>netoporezi!BV73</f>
        <v>1282221.4393393281</v>
      </c>
      <c r="BW76" s="82">
        <f>netoporezi!BW73</f>
        <v>0</v>
      </c>
      <c r="BX76" s="82">
        <f>netoporezi!BX73</f>
        <v>-88511.09234576064</v>
      </c>
      <c r="BY76" s="141">
        <f t="shared" si="2"/>
        <v>-88511.09234576064</v>
      </c>
      <c r="BZ76" s="141">
        <f t="shared" si="3"/>
        <v>1193710.3469935674</v>
      </c>
      <c r="CA76" s="82">
        <f>netoporezi!CA73</f>
        <v>0</v>
      </c>
      <c r="CB76" s="82">
        <f>netoporezi!CB73</f>
        <v>0</v>
      </c>
      <c r="CC76" s="82">
        <f>netoporezi!CC73</f>
        <v>0</v>
      </c>
      <c r="CD76" s="82">
        <f>netoporezi!CD73</f>
        <v>9763355.4063220453</v>
      </c>
      <c r="CE76" s="55">
        <f t="shared" si="15"/>
        <v>9763355.4063220453</v>
      </c>
      <c r="CF76" s="142">
        <f t="shared" si="16"/>
        <v>41773293.338685483</v>
      </c>
      <c r="CG76" s="143">
        <f t="shared" si="17"/>
        <v>51766000.42998679</v>
      </c>
      <c r="CH76" s="143">
        <f t="shared" si="17"/>
        <v>82508661.802597955</v>
      </c>
      <c r="CL76" s="62"/>
    </row>
    <row r="77" spans="1:90" customFormat="1" ht="15" x14ac:dyDescent="0.25">
      <c r="A77" s="147">
        <f t="shared" ref="A77" si="18">A76+1</f>
        <v>69</v>
      </c>
      <c r="B77" s="162" t="s">
        <v>198</v>
      </c>
      <c r="C77" s="148" t="s">
        <v>199</v>
      </c>
      <c r="D77" s="149">
        <f>SUM(D73:D76)</f>
        <v>10987200.08128199</v>
      </c>
      <c r="E77" s="149">
        <f t="shared" ref="E77:BP77" si="19">SUM(E73:E76)</f>
        <v>848700.00626573386</v>
      </c>
      <c r="F77" s="149">
        <f t="shared" si="19"/>
        <v>814700.00706033572</v>
      </c>
      <c r="G77" s="149">
        <f t="shared" si="19"/>
        <v>2155843.6429563561</v>
      </c>
      <c r="H77" s="149">
        <f t="shared" si="19"/>
        <v>24609000.212921612</v>
      </c>
      <c r="I77" s="149">
        <f t="shared" si="19"/>
        <v>3866700.0227789083</v>
      </c>
      <c r="J77" s="149">
        <f t="shared" si="19"/>
        <v>3297400.0197006431</v>
      </c>
      <c r="K77" s="149">
        <f t="shared" si="19"/>
        <v>1974500.0136876688</v>
      </c>
      <c r="L77" s="149">
        <f t="shared" si="19"/>
        <v>2285500.0131008769</v>
      </c>
      <c r="M77" s="149">
        <f t="shared" si="19"/>
        <v>16897408.541020747</v>
      </c>
      <c r="N77" s="149">
        <f t="shared" si="19"/>
        <v>4551400.0314880861</v>
      </c>
      <c r="O77" s="149">
        <f t="shared" si="19"/>
        <v>2494800.0109610627</v>
      </c>
      <c r="P77" s="149">
        <f t="shared" si="19"/>
        <v>3293600.0201900732</v>
      </c>
      <c r="Q77" s="149">
        <f t="shared" si="19"/>
        <v>4302800.0352714695</v>
      </c>
      <c r="R77" s="149">
        <f t="shared" si="19"/>
        <v>2222500.017152837</v>
      </c>
      <c r="S77" s="149">
        <f t="shared" si="19"/>
        <v>6283600.0331539474</v>
      </c>
      <c r="T77" s="149">
        <f t="shared" si="19"/>
        <v>1569800.0061373929</v>
      </c>
      <c r="U77" s="149">
        <f t="shared" si="19"/>
        <v>3972600.0205393345</v>
      </c>
      <c r="V77" s="149">
        <f t="shared" si="19"/>
        <v>3169400.0159427519</v>
      </c>
      <c r="W77" s="149">
        <f t="shared" si="19"/>
        <v>729200.00365594833</v>
      </c>
      <c r="X77" s="149">
        <f t="shared" si="19"/>
        <v>1856600.0089078646</v>
      </c>
      <c r="Y77" s="149">
        <f t="shared" si="19"/>
        <v>2411800.0125519009</v>
      </c>
      <c r="Z77" s="149">
        <f t="shared" si="19"/>
        <v>1973000.0102922569</v>
      </c>
      <c r="AA77" s="149">
        <f t="shared" si="19"/>
        <v>20215600.291529357</v>
      </c>
      <c r="AB77" s="149">
        <f t="shared" si="19"/>
        <v>896800.00589339959</v>
      </c>
      <c r="AC77" s="149">
        <f t="shared" si="19"/>
        <v>2313300.0135089317</v>
      </c>
      <c r="AD77" s="149">
        <f t="shared" si="19"/>
        <v>27153900.151327979</v>
      </c>
      <c r="AE77" s="149">
        <f t="shared" si="19"/>
        <v>2501000.0128946267</v>
      </c>
      <c r="AF77" s="149">
        <f t="shared" si="19"/>
        <v>13675900.071609827</v>
      </c>
      <c r="AG77" s="149">
        <f t="shared" si="19"/>
        <v>12209700.067737674</v>
      </c>
      <c r="AH77" s="149">
        <f t="shared" si="19"/>
        <v>7481300.0552313672</v>
      </c>
      <c r="AI77" s="149">
        <f t="shared" si="19"/>
        <v>1634200.0172977294</v>
      </c>
      <c r="AJ77" s="149">
        <f t="shared" si="19"/>
        <v>1317283.2950000011</v>
      </c>
      <c r="AK77" s="149">
        <f t="shared" si="19"/>
        <v>3867400.027692874</v>
      </c>
      <c r="AL77" s="149">
        <f t="shared" si="19"/>
        <v>459535.55300000013</v>
      </c>
      <c r="AM77" s="149">
        <f t="shared" si="19"/>
        <v>10803600.062472261</v>
      </c>
      <c r="AN77" s="149">
        <f t="shared" si="19"/>
        <v>1584800.0081015939</v>
      </c>
      <c r="AO77" s="149">
        <f t="shared" si="19"/>
        <v>1735900.0071041593</v>
      </c>
      <c r="AP77" s="149">
        <f t="shared" si="19"/>
        <v>5367700.0267369971</v>
      </c>
      <c r="AQ77" s="149">
        <f t="shared" si="19"/>
        <v>2300100.0108017884</v>
      </c>
      <c r="AR77" s="149">
        <f t="shared" si="19"/>
        <v>4972000.0248851292</v>
      </c>
      <c r="AS77" s="149">
        <f t="shared" si="19"/>
        <v>2985900.0149451145</v>
      </c>
      <c r="AT77" s="149">
        <f t="shared" si="19"/>
        <v>1239800.0061492037</v>
      </c>
      <c r="AU77" s="149">
        <f t="shared" si="19"/>
        <v>2440500</v>
      </c>
      <c r="AV77" s="149">
        <f t="shared" si="19"/>
        <v>985199.99999999977</v>
      </c>
      <c r="AW77" s="149">
        <f t="shared" si="19"/>
        <v>4087100.024775757</v>
      </c>
      <c r="AX77" s="149">
        <f t="shared" si="19"/>
        <v>4593500.0232716836</v>
      </c>
      <c r="AY77" s="149">
        <f t="shared" si="19"/>
        <v>624700.00324548758</v>
      </c>
      <c r="AZ77" s="149">
        <f t="shared" si="19"/>
        <v>2915700.0132943681</v>
      </c>
      <c r="BA77" s="149">
        <f t="shared" si="19"/>
        <v>604600.00293448777</v>
      </c>
      <c r="BB77" s="149">
        <f t="shared" si="19"/>
        <v>1088100.006090286</v>
      </c>
      <c r="BC77" s="149">
        <f t="shared" si="19"/>
        <v>245700.00125848589</v>
      </c>
      <c r="BD77" s="149">
        <f t="shared" si="19"/>
        <v>3400200.0109073268</v>
      </c>
      <c r="BE77" s="149">
        <f t="shared" si="19"/>
        <v>1141400.0064628276</v>
      </c>
      <c r="BF77" s="149">
        <f t="shared" si="19"/>
        <v>14560100.076370746</v>
      </c>
      <c r="BG77" s="149">
        <f t="shared" si="19"/>
        <v>3106700.0157933873</v>
      </c>
      <c r="BH77" s="149">
        <f t="shared" si="19"/>
        <v>6464100.021154453</v>
      </c>
      <c r="BI77" s="149">
        <f t="shared" si="19"/>
        <v>927700.00601450133</v>
      </c>
      <c r="BJ77" s="149">
        <f t="shared" si="19"/>
        <v>1694000.0037411065</v>
      </c>
      <c r="BK77" s="149">
        <f t="shared" si="19"/>
        <v>1690700.0088324803</v>
      </c>
      <c r="BL77" s="149">
        <f t="shared" si="19"/>
        <v>2111800.0091314483</v>
      </c>
      <c r="BM77" s="149">
        <f t="shared" si="19"/>
        <v>448000.00175359013</v>
      </c>
      <c r="BN77" s="149">
        <f t="shared" si="19"/>
        <v>951900.00530703075</v>
      </c>
      <c r="BO77" s="149">
        <f t="shared" si="19"/>
        <v>182985.37594734799</v>
      </c>
      <c r="BP77" s="149">
        <f t="shared" si="19"/>
        <v>0.2</v>
      </c>
      <c r="BQ77" s="149">
        <f t="shared" ref="BQ77" si="20">SUM(BQ73:BQ76)</f>
        <v>285548458.32722658</v>
      </c>
      <c r="BR77" s="149">
        <f>SUM(BR73:BR76)</f>
        <v>194172720.96032396</v>
      </c>
      <c r="BS77" s="149">
        <f>SUM(BS73:BS76)</f>
        <v>3304854.1453428487</v>
      </c>
      <c r="BT77" s="149">
        <f>SUM(BT73:BT76)</f>
        <v>66151399.663915381</v>
      </c>
      <c r="BU77" s="149">
        <f t="shared" ref="BU77" si="21">SUM(BU73:BU76)</f>
        <v>263628974.76958218</v>
      </c>
      <c r="BV77" s="149">
        <f>SUM(BV73:BV76)</f>
        <v>65256881.14199996</v>
      </c>
      <c r="BW77" s="149">
        <f>SUM(BW73:BW76)</f>
        <v>0</v>
      </c>
      <c r="BX77" s="149">
        <f>SUM(BX73:BX76)</f>
        <v>-2290715.7142904596</v>
      </c>
      <c r="BY77" s="149">
        <f t="shared" ref="BY77" si="22">SUM(BY73:BY76)</f>
        <v>-2290715.7142904596</v>
      </c>
      <c r="BZ77" s="149">
        <f>SUM(BZ73:BZ76)</f>
        <v>62966165.427709505</v>
      </c>
      <c r="CA77" s="149">
        <f>SUM(CA73:CA76)</f>
        <v>66982306.668319598</v>
      </c>
      <c r="CB77" s="149">
        <f>SUM(CB73:CB76)</f>
        <v>0</v>
      </c>
      <c r="CC77" s="149">
        <f>SUM(CC73:CC76)</f>
        <v>0</v>
      </c>
      <c r="CD77" s="149">
        <f t="shared" ref="CD77" si="23">CD73+CD75+CD76</f>
        <v>79710336.902353406</v>
      </c>
      <c r="CE77" s="149">
        <f>SUM(CE73:CE76)</f>
        <v>146692643.57067302</v>
      </c>
      <c r="CF77" s="149">
        <f>SUM(CF73:CF76)</f>
        <v>473287783.7679646</v>
      </c>
      <c r="CG77" s="149">
        <f>SUM(CG73:CG76)</f>
        <v>758836242.09519148</v>
      </c>
      <c r="CH77" s="149">
        <f>SUM(CH73:CH76)</f>
        <v>819092437.19841909</v>
      </c>
      <c r="CL77" s="62"/>
    </row>
    <row r="78" spans="1:90" customFormat="1" ht="15" x14ac:dyDescent="0.25">
      <c r="A78" s="87">
        <v>71</v>
      </c>
      <c r="B78" s="163" t="s">
        <v>200</v>
      </c>
      <c r="C78" s="164" t="s">
        <v>201</v>
      </c>
      <c r="D78" s="165">
        <v>1138900</v>
      </c>
      <c r="E78" s="165">
        <v>1166500</v>
      </c>
      <c r="F78" s="165">
        <v>398000</v>
      </c>
      <c r="G78" s="165">
        <v>1163405.7252575024</v>
      </c>
      <c r="H78" s="165">
        <v>6935600.0000000019</v>
      </c>
      <c r="I78" s="165">
        <v>1930700.0000000002</v>
      </c>
      <c r="J78" s="165">
        <v>1082600.0000000002</v>
      </c>
      <c r="K78" s="79">
        <v>453200</v>
      </c>
      <c r="L78" s="79">
        <v>862100.00000000023</v>
      </c>
      <c r="M78" s="79">
        <v>1219893.2747424999</v>
      </c>
      <c r="N78" s="79">
        <v>937100</v>
      </c>
      <c r="O78" s="79">
        <v>914400</v>
      </c>
      <c r="P78" s="79">
        <v>894300</v>
      </c>
      <c r="Q78" s="79">
        <v>1401500</v>
      </c>
      <c r="R78" s="79">
        <v>430099.99999999988</v>
      </c>
      <c r="S78" s="79">
        <v>2892199.9999999995</v>
      </c>
      <c r="T78" s="79">
        <v>999800</v>
      </c>
      <c r="U78" s="79">
        <v>1168100</v>
      </c>
      <c r="V78" s="79">
        <v>1315500.0000000002</v>
      </c>
      <c r="W78" s="79">
        <v>202800</v>
      </c>
      <c r="X78" s="79">
        <v>1359800</v>
      </c>
      <c r="Y78" s="79">
        <v>1056100</v>
      </c>
      <c r="Z78" s="79">
        <v>1260099.9999999998</v>
      </c>
      <c r="AA78" s="79">
        <v>3191700</v>
      </c>
      <c r="AB78" s="79">
        <v>950199.99999999988</v>
      </c>
      <c r="AC78" s="79">
        <v>1477300.0000000002</v>
      </c>
      <c r="AD78" s="79">
        <v>9612600.0000000019</v>
      </c>
      <c r="AE78" s="79">
        <v>2046700</v>
      </c>
      <c r="AF78" s="79">
        <v>9044300</v>
      </c>
      <c r="AG78" s="79">
        <v>10295099.999999998</v>
      </c>
      <c r="AH78" s="79">
        <v>3480699.9999999995</v>
      </c>
      <c r="AI78" s="79">
        <v>635200.00000000012</v>
      </c>
      <c r="AJ78" s="79">
        <v>239628.85199999998</v>
      </c>
      <c r="AK78" s="79">
        <v>2924600</v>
      </c>
      <c r="AL78" s="79">
        <v>1309771.9870000002</v>
      </c>
      <c r="AM78" s="79">
        <v>7219900</v>
      </c>
      <c r="AN78" s="79">
        <v>761100.00000000012</v>
      </c>
      <c r="AO78" s="79">
        <v>973499.99999999988</v>
      </c>
      <c r="AP78" s="79">
        <v>1906100</v>
      </c>
      <c r="AQ78" s="79">
        <v>2311500</v>
      </c>
      <c r="AR78" s="79">
        <v>4553800.0000000009</v>
      </c>
      <c r="AS78" s="79">
        <v>1520400</v>
      </c>
      <c r="AT78" s="79">
        <v>874600</v>
      </c>
      <c r="AU78" s="79">
        <v>1492000</v>
      </c>
      <c r="AV78" s="79">
        <v>0</v>
      </c>
      <c r="AW78" s="79">
        <v>4713800</v>
      </c>
      <c r="AX78" s="79">
        <v>2898100</v>
      </c>
      <c r="AY78" s="79">
        <v>1003199.9999999999</v>
      </c>
      <c r="AZ78" s="79">
        <v>917699.99999999988</v>
      </c>
      <c r="BA78" s="79">
        <v>615300</v>
      </c>
      <c r="BB78" s="79">
        <v>584700.00000000012</v>
      </c>
      <c r="BC78" s="79">
        <v>592000.00000000012</v>
      </c>
      <c r="BD78" s="79">
        <v>656000</v>
      </c>
      <c r="BE78" s="79">
        <v>1785400.0000000002</v>
      </c>
      <c r="BF78" s="79">
        <v>14958200.000000004</v>
      </c>
      <c r="BG78" s="79">
        <v>12118800</v>
      </c>
      <c r="BH78" s="79">
        <v>9747500</v>
      </c>
      <c r="BI78" s="79">
        <v>1655800</v>
      </c>
      <c r="BJ78" s="79">
        <v>1984900</v>
      </c>
      <c r="BK78" s="79">
        <v>1015600</v>
      </c>
      <c r="BL78" s="79">
        <v>1193100.0000000002</v>
      </c>
      <c r="BM78" s="79">
        <v>314800.00000000006</v>
      </c>
      <c r="BN78" s="79">
        <v>1150900</v>
      </c>
      <c r="BO78" s="79">
        <v>303600.00000000006</v>
      </c>
      <c r="BP78" s="79">
        <v>0</v>
      </c>
      <c r="BQ78" s="55">
        <f t="shared" ref="BQ78:BQ90" si="24">SUM(D78:BP78)</f>
        <v>156212799.83899999</v>
      </c>
      <c r="BR78" s="77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9"/>
      <c r="CE78" s="90"/>
      <c r="CF78" s="90"/>
      <c r="CG78" s="166"/>
      <c r="CH78" s="166"/>
    </row>
    <row r="79" spans="1:90" customFormat="1" ht="15" x14ac:dyDescent="0.25">
      <c r="A79" s="201">
        <v>0</v>
      </c>
      <c r="B79" s="201">
        <v>0</v>
      </c>
      <c r="C79" s="201">
        <v>0</v>
      </c>
      <c r="D79" s="201">
        <v>0</v>
      </c>
      <c r="E79" s="201">
        <v>0</v>
      </c>
      <c r="F79" s="201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  <c r="O79" s="201">
        <v>0</v>
      </c>
      <c r="P79" s="201">
        <v>0</v>
      </c>
      <c r="Q79" s="201">
        <v>0</v>
      </c>
      <c r="R79" s="201">
        <v>0</v>
      </c>
      <c r="S79" s="201">
        <v>0</v>
      </c>
      <c r="T79" s="201">
        <v>0</v>
      </c>
      <c r="U79" s="201">
        <v>0</v>
      </c>
      <c r="V79" s="201">
        <v>0</v>
      </c>
      <c r="W79" s="201">
        <v>0</v>
      </c>
      <c r="X79" s="201">
        <v>0</v>
      </c>
      <c r="Y79" s="201">
        <v>0</v>
      </c>
      <c r="Z79" s="201">
        <v>0</v>
      </c>
      <c r="AA79" s="201">
        <v>0</v>
      </c>
      <c r="AB79" s="201">
        <v>0</v>
      </c>
      <c r="AC79" s="201">
        <v>0</v>
      </c>
      <c r="AD79" s="201">
        <v>0</v>
      </c>
      <c r="AE79" s="201">
        <v>0</v>
      </c>
      <c r="AF79" s="201">
        <v>0</v>
      </c>
      <c r="AG79" s="201">
        <v>0</v>
      </c>
      <c r="AH79" s="201">
        <v>0</v>
      </c>
      <c r="AI79" s="201">
        <v>0</v>
      </c>
      <c r="AJ79" s="201">
        <v>0</v>
      </c>
      <c r="AK79" s="201">
        <v>0</v>
      </c>
      <c r="AL79" s="201">
        <v>0</v>
      </c>
      <c r="AM79" s="201">
        <v>0</v>
      </c>
      <c r="AN79" s="201">
        <v>0</v>
      </c>
      <c r="AO79" s="201">
        <v>0</v>
      </c>
      <c r="AP79" s="201">
        <v>0</v>
      </c>
      <c r="AQ79" s="201">
        <v>0</v>
      </c>
      <c r="AR79" s="201">
        <v>0</v>
      </c>
      <c r="AS79" s="201">
        <v>0</v>
      </c>
      <c r="AT79" s="201">
        <v>0</v>
      </c>
      <c r="AU79" s="201">
        <v>0</v>
      </c>
      <c r="AV79" s="201">
        <v>0</v>
      </c>
      <c r="AW79" s="201">
        <v>0</v>
      </c>
      <c r="AX79" s="201">
        <v>0</v>
      </c>
      <c r="AY79" s="201">
        <v>0</v>
      </c>
      <c r="AZ79" s="201">
        <v>0</v>
      </c>
      <c r="BA79" s="201">
        <v>0</v>
      </c>
      <c r="BB79" s="201">
        <v>0</v>
      </c>
      <c r="BC79" s="201">
        <v>0</v>
      </c>
      <c r="BD79" s="201">
        <v>0</v>
      </c>
      <c r="BE79" s="201">
        <v>0</v>
      </c>
      <c r="BF79" s="201">
        <v>0</v>
      </c>
      <c r="BG79" s="201">
        <v>0</v>
      </c>
      <c r="BH79" s="201">
        <v>0</v>
      </c>
      <c r="BI79" s="201">
        <v>0</v>
      </c>
      <c r="BJ79" s="201">
        <v>0</v>
      </c>
      <c r="BK79" s="201">
        <v>0</v>
      </c>
      <c r="BL79" s="201">
        <v>0</v>
      </c>
      <c r="BM79" s="201">
        <v>0</v>
      </c>
      <c r="BN79" s="201">
        <v>0</v>
      </c>
      <c r="BO79" s="201">
        <v>0</v>
      </c>
      <c r="BP79" s="201">
        <v>0</v>
      </c>
      <c r="BQ79" s="202">
        <f t="shared" si="24"/>
        <v>0</v>
      </c>
      <c r="BR79" s="77"/>
      <c r="BS79" s="88"/>
      <c r="BT79" s="88"/>
      <c r="BU79" s="88"/>
      <c r="BV79" s="88"/>
      <c r="BW79" s="88"/>
      <c r="BX79" s="88"/>
      <c r="BY79" s="88"/>
      <c r="BZ79" s="88"/>
      <c r="CA79" s="93"/>
      <c r="CB79" s="93"/>
      <c r="CC79" s="93"/>
      <c r="CD79" s="170"/>
      <c r="CE79" s="93"/>
      <c r="CF79" s="88"/>
      <c r="CG79" s="166"/>
      <c r="CH79" s="166"/>
    </row>
    <row r="80" spans="1:90" customFormat="1" ht="15" x14ac:dyDescent="0.25">
      <c r="A80" s="63">
        <v>73</v>
      </c>
      <c r="B80" s="157" t="s">
        <v>202</v>
      </c>
      <c r="C80" s="169" t="s">
        <v>203</v>
      </c>
      <c r="D80" s="66">
        <v>36100</v>
      </c>
      <c r="E80" s="67">
        <v>6200</v>
      </c>
      <c r="F80" s="67">
        <v>2100</v>
      </c>
      <c r="G80" s="67">
        <v>70966.956969616891</v>
      </c>
      <c r="H80" s="67">
        <v>151300</v>
      </c>
      <c r="I80" s="67">
        <v>17700</v>
      </c>
      <c r="J80" s="67">
        <v>8600</v>
      </c>
      <c r="K80" s="67">
        <v>6000</v>
      </c>
      <c r="L80" s="67">
        <v>16200</v>
      </c>
      <c r="M80" s="67">
        <v>13003.629030383099</v>
      </c>
      <c r="N80" s="67">
        <v>83900</v>
      </c>
      <c r="O80" s="67">
        <v>27500</v>
      </c>
      <c r="P80" s="67">
        <v>8200.0000000000018</v>
      </c>
      <c r="Q80" s="67">
        <v>75200</v>
      </c>
      <c r="R80" s="67">
        <v>4499.9999999999991</v>
      </c>
      <c r="S80" s="67">
        <v>24300</v>
      </c>
      <c r="T80" s="67">
        <v>2300</v>
      </c>
      <c r="U80" s="67">
        <v>9000</v>
      </c>
      <c r="V80" s="67">
        <v>4400</v>
      </c>
      <c r="W80" s="67">
        <v>1100</v>
      </c>
      <c r="X80" s="67">
        <v>5900</v>
      </c>
      <c r="Y80" s="67">
        <v>6000</v>
      </c>
      <c r="Z80" s="67">
        <v>12500.000000000004</v>
      </c>
      <c r="AA80" s="67">
        <v>8900</v>
      </c>
      <c r="AB80" s="67">
        <v>15800</v>
      </c>
      <c r="AC80" s="67">
        <v>15699.999999999998</v>
      </c>
      <c r="AD80" s="67">
        <v>125900</v>
      </c>
      <c r="AE80" s="67">
        <v>46100</v>
      </c>
      <c r="AF80" s="67">
        <v>181700</v>
      </c>
      <c r="AG80" s="67">
        <v>199800</v>
      </c>
      <c r="AH80" s="67">
        <v>76300</v>
      </c>
      <c r="AI80" s="67">
        <v>4100.0000000000009</v>
      </c>
      <c r="AJ80" s="67">
        <v>0</v>
      </c>
      <c r="AK80" s="67">
        <v>23700</v>
      </c>
      <c r="AL80" s="67">
        <v>5237.1550000000016</v>
      </c>
      <c r="AM80" s="67">
        <v>238800</v>
      </c>
      <c r="AN80" s="67">
        <v>3900</v>
      </c>
      <c r="AO80" s="67">
        <v>17200.000000000004</v>
      </c>
      <c r="AP80" s="67">
        <v>45300</v>
      </c>
      <c r="AQ80" s="67">
        <v>12099.999999999998</v>
      </c>
      <c r="AR80" s="67">
        <v>548000</v>
      </c>
      <c r="AS80" s="67">
        <v>14700</v>
      </c>
      <c r="AT80" s="67">
        <v>54000</v>
      </c>
      <c r="AU80" s="79">
        <v>13099.999999999995</v>
      </c>
      <c r="AV80" s="79">
        <v>118000</v>
      </c>
      <c r="AW80" s="67">
        <v>50000</v>
      </c>
      <c r="AX80" s="67">
        <v>43800</v>
      </c>
      <c r="AY80" s="67">
        <v>2300</v>
      </c>
      <c r="AZ80" s="67">
        <v>9600</v>
      </c>
      <c r="BA80" s="67">
        <v>4100</v>
      </c>
      <c r="BB80" s="67">
        <v>13400</v>
      </c>
      <c r="BC80" s="67">
        <v>200</v>
      </c>
      <c r="BD80" s="67">
        <v>9900</v>
      </c>
      <c r="BE80" s="67">
        <v>5799.9999999999991</v>
      </c>
      <c r="BF80" s="67">
        <v>500.00000000000011</v>
      </c>
      <c r="BG80" s="67">
        <v>2700</v>
      </c>
      <c r="BH80" s="67">
        <v>4100.0000000000009</v>
      </c>
      <c r="BI80" s="67">
        <v>4700</v>
      </c>
      <c r="BJ80" s="67">
        <v>661900</v>
      </c>
      <c r="BK80" s="67">
        <v>48800.000000000015</v>
      </c>
      <c r="BL80" s="67">
        <v>22200</v>
      </c>
      <c r="BM80" s="67">
        <v>1700</v>
      </c>
      <c r="BN80" s="67">
        <v>3599.9999999999995</v>
      </c>
      <c r="BO80" s="67">
        <v>0</v>
      </c>
      <c r="BP80" s="67">
        <v>0</v>
      </c>
      <c r="BQ80" s="55">
        <f t="shared" si="24"/>
        <v>3250607.7409999999</v>
      </c>
      <c r="BR80" s="82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170"/>
      <c r="CE80" s="93"/>
      <c r="CF80" s="93"/>
      <c r="CG80" s="171"/>
      <c r="CH80" s="171"/>
    </row>
    <row r="81" spans="1:86" customFormat="1" ht="15" x14ac:dyDescent="0.25">
      <c r="A81" s="201">
        <v>0</v>
      </c>
      <c r="B81" s="201">
        <v>0</v>
      </c>
      <c r="C81" s="201">
        <v>0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01">
        <v>0</v>
      </c>
      <c r="R81" s="201">
        <v>0</v>
      </c>
      <c r="S81" s="201">
        <v>0</v>
      </c>
      <c r="T81" s="201">
        <v>0</v>
      </c>
      <c r="U81" s="201">
        <v>0</v>
      </c>
      <c r="V81" s="201">
        <v>0</v>
      </c>
      <c r="W81" s="201">
        <v>0</v>
      </c>
      <c r="X81" s="201">
        <v>0</v>
      </c>
      <c r="Y81" s="201">
        <v>0</v>
      </c>
      <c r="Z81" s="201">
        <v>0</v>
      </c>
      <c r="AA81" s="201">
        <v>0</v>
      </c>
      <c r="AB81" s="201">
        <v>0</v>
      </c>
      <c r="AC81" s="201">
        <v>0</v>
      </c>
      <c r="AD81" s="201">
        <v>0</v>
      </c>
      <c r="AE81" s="201">
        <v>0</v>
      </c>
      <c r="AF81" s="201">
        <v>0</v>
      </c>
      <c r="AG81" s="201">
        <v>0</v>
      </c>
      <c r="AH81" s="201">
        <v>0</v>
      </c>
      <c r="AI81" s="201">
        <v>0</v>
      </c>
      <c r="AJ81" s="201">
        <v>0</v>
      </c>
      <c r="AK81" s="201">
        <v>0</v>
      </c>
      <c r="AL81" s="201">
        <v>0</v>
      </c>
      <c r="AM81" s="201">
        <v>0</v>
      </c>
      <c r="AN81" s="201">
        <v>0</v>
      </c>
      <c r="AO81" s="201">
        <v>0</v>
      </c>
      <c r="AP81" s="201">
        <v>0</v>
      </c>
      <c r="AQ81" s="201">
        <v>0</v>
      </c>
      <c r="AR81" s="201">
        <v>0</v>
      </c>
      <c r="AS81" s="201">
        <v>0</v>
      </c>
      <c r="AT81" s="201">
        <v>0</v>
      </c>
      <c r="AU81" s="201">
        <v>0</v>
      </c>
      <c r="AV81" s="201">
        <v>0</v>
      </c>
      <c r="AW81" s="201">
        <v>0</v>
      </c>
      <c r="AX81" s="201">
        <v>0</v>
      </c>
      <c r="AY81" s="201">
        <v>0</v>
      </c>
      <c r="AZ81" s="201">
        <v>0</v>
      </c>
      <c r="BA81" s="201">
        <v>0</v>
      </c>
      <c r="BB81" s="201">
        <v>0</v>
      </c>
      <c r="BC81" s="201">
        <v>0</v>
      </c>
      <c r="BD81" s="201">
        <v>0</v>
      </c>
      <c r="BE81" s="201">
        <v>0</v>
      </c>
      <c r="BF81" s="201">
        <v>0</v>
      </c>
      <c r="BG81" s="201">
        <v>0</v>
      </c>
      <c r="BH81" s="201">
        <v>0</v>
      </c>
      <c r="BI81" s="201">
        <v>0</v>
      </c>
      <c r="BJ81" s="201">
        <v>0</v>
      </c>
      <c r="BK81" s="201">
        <v>0</v>
      </c>
      <c r="BL81" s="201">
        <v>0</v>
      </c>
      <c r="BM81" s="201">
        <v>0</v>
      </c>
      <c r="BN81" s="201">
        <v>0</v>
      </c>
      <c r="BO81" s="201">
        <v>0</v>
      </c>
      <c r="BP81" s="201">
        <v>0</v>
      </c>
      <c r="BQ81" s="202">
        <f t="shared" si="24"/>
        <v>0</v>
      </c>
      <c r="BR81" s="82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170"/>
      <c r="CE81" s="93"/>
      <c r="CF81" s="93"/>
      <c r="CG81" s="171"/>
      <c r="CH81" s="171"/>
    </row>
    <row r="82" spans="1:86" customFormat="1" ht="15" x14ac:dyDescent="0.25">
      <c r="A82" s="201">
        <v>0</v>
      </c>
      <c r="B82" s="201">
        <v>0</v>
      </c>
      <c r="C82" s="201">
        <v>0</v>
      </c>
      <c r="D82" s="201">
        <v>0</v>
      </c>
      <c r="E82" s="201"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01">
        <v>0</v>
      </c>
      <c r="R82" s="201">
        <v>0</v>
      </c>
      <c r="S82" s="201">
        <v>0</v>
      </c>
      <c r="T82" s="201">
        <v>0</v>
      </c>
      <c r="U82" s="201">
        <v>0</v>
      </c>
      <c r="V82" s="201">
        <v>0</v>
      </c>
      <c r="W82" s="201">
        <v>0</v>
      </c>
      <c r="X82" s="201">
        <v>0</v>
      </c>
      <c r="Y82" s="201">
        <v>0</v>
      </c>
      <c r="Z82" s="201">
        <v>0</v>
      </c>
      <c r="AA82" s="201">
        <v>0</v>
      </c>
      <c r="AB82" s="201">
        <v>0</v>
      </c>
      <c r="AC82" s="201">
        <v>0</v>
      </c>
      <c r="AD82" s="201">
        <v>0</v>
      </c>
      <c r="AE82" s="201">
        <v>0</v>
      </c>
      <c r="AF82" s="201">
        <v>0</v>
      </c>
      <c r="AG82" s="201">
        <v>0</v>
      </c>
      <c r="AH82" s="201">
        <v>0</v>
      </c>
      <c r="AI82" s="201">
        <v>0</v>
      </c>
      <c r="AJ82" s="201">
        <v>0</v>
      </c>
      <c r="AK82" s="201">
        <v>0</v>
      </c>
      <c r="AL82" s="201">
        <v>0</v>
      </c>
      <c r="AM82" s="201">
        <v>0</v>
      </c>
      <c r="AN82" s="201">
        <v>0</v>
      </c>
      <c r="AO82" s="201">
        <v>0</v>
      </c>
      <c r="AP82" s="201">
        <v>0</v>
      </c>
      <c r="AQ82" s="201">
        <v>0</v>
      </c>
      <c r="AR82" s="201">
        <v>0</v>
      </c>
      <c r="AS82" s="201">
        <v>0</v>
      </c>
      <c r="AT82" s="201">
        <v>0</v>
      </c>
      <c r="AU82" s="201">
        <v>0</v>
      </c>
      <c r="AV82" s="201">
        <v>0</v>
      </c>
      <c r="AW82" s="201">
        <v>0</v>
      </c>
      <c r="AX82" s="201">
        <v>0</v>
      </c>
      <c r="AY82" s="201">
        <v>0</v>
      </c>
      <c r="AZ82" s="201">
        <v>0</v>
      </c>
      <c r="BA82" s="201">
        <v>0</v>
      </c>
      <c r="BB82" s="201">
        <v>0</v>
      </c>
      <c r="BC82" s="201">
        <v>0</v>
      </c>
      <c r="BD82" s="201">
        <v>0</v>
      </c>
      <c r="BE82" s="201">
        <v>0</v>
      </c>
      <c r="BF82" s="201">
        <v>0</v>
      </c>
      <c r="BG82" s="201">
        <v>0</v>
      </c>
      <c r="BH82" s="201">
        <v>0</v>
      </c>
      <c r="BI82" s="201">
        <v>0</v>
      </c>
      <c r="BJ82" s="201">
        <v>0</v>
      </c>
      <c r="BK82" s="201">
        <v>0</v>
      </c>
      <c r="BL82" s="201">
        <v>0</v>
      </c>
      <c r="BM82" s="201">
        <v>0</v>
      </c>
      <c r="BN82" s="201">
        <v>0</v>
      </c>
      <c r="BO82" s="201">
        <v>0</v>
      </c>
      <c r="BP82" s="201">
        <v>0</v>
      </c>
      <c r="BQ82" s="202">
        <f t="shared" si="24"/>
        <v>0</v>
      </c>
      <c r="BR82" s="177"/>
      <c r="BS82" s="178"/>
      <c r="BT82" s="178"/>
      <c r="BU82" s="178"/>
      <c r="BV82" s="178"/>
      <c r="BW82" s="178"/>
      <c r="BX82" s="178"/>
      <c r="BY82" s="178"/>
      <c r="BZ82" s="178"/>
      <c r="CA82" s="178"/>
      <c r="CB82" s="178"/>
      <c r="CC82" s="178"/>
      <c r="CD82" s="179"/>
      <c r="CE82" s="178"/>
      <c r="CF82" s="178"/>
      <c r="CG82" s="180"/>
      <c r="CH82" s="180"/>
    </row>
    <row r="83" spans="1:86" customFormat="1" ht="15" x14ac:dyDescent="0.25">
      <c r="A83" s="181">
        <v>1</v>
      </c>
      <c r="B83" s="182" t="s">
        <v>204</v>
      </c>
      <c r="C83" s="233" t="s">
        <v>205</v>
      </c>
      <c r="D83" s="184">
        <v>8418000</v>
      </c>
      <c r="E83" s="185">
        <v>470200.00000000012</v>
      </c>
      <c r="F83" s="185">
        <v>568600</v>
      </c>
      <c r="G83" s="185">
        <v>395613.73225706682</v>
      </c>
      <c r="H83" s="185">
        <v>4518252.3140000002</v>
      </c>
      <c r="I83" s="185">
        <v>627918.24799999967</v>
      </c>
      <c r="J83" s="185">
        <v>271493.02899999986</v>
      </c>
      <c r="K83" s="185">
        <v>282934.08900000004</v>
      </c>
      <c r="L83" s="185">
        <v>370149.43599999987</v>
      </c>
      <c r="M83" s="185">
        <v>5330113.0497429296</v>
      </c>
      <c r="N83" s="185">
        <v>331385.91100000008</v>
      </c>
      <c r="O83" s="185">
        <v>1757583.5589999997</v>
      </c>
      <c r="P83" s="185">
        <v>613330.30400000012</v>
      </c>
      <c r="Q83" s="185">
        <v>923680.08099999977</v>
      </c>
      <c r="R83" s="185">
        <v>118272.57400000008</v>
      </c>
      <c r="S83" s="185">
        <v>1376731.144000001</v>
      </c>
      <c r="T83" s="185">
        <v>293214.47499999992</v>
      </c>
      <c r="U83" s="185">
        <v>366320.0410000002</v>
      </c>
      <c r="V83" s="185">
        <v>495485.04599999991</v>
      </c>
      <c r="W83" s="185">
        <v>65790.758000000016</v>
      </c>
      <c r="X83" s="185">
        <v>-250804.62600000002</v>
      </c>
      <c r="Y83" s="185">
        <v>362303.94200000004</v>
      </c>
      <c r="Z83" s="185">
        <v>95173.751000000266</v>
      </c>
      <c r="AA83" s="185">
        <v>4419200.0000000009</v>
      </c>
      <c r="AB83" s="185">
        <v>859800.00000000012</v>
      </c>
      <c r="AC83" s="185">
        <v>664900</v>
      </c>
      <c r="AD83" s="185">
        <v>5214499.9999999972</v>
      </c>
      <c r="AE83" s="185">
        <v>946199.99999999988</v>
      </c>
      <c r="AF83" s="185">
        <v>6230000.0000000009</v>
      </c>
      <c r="AG83" s="185">
        <v>2693600.0000000014</v>
      </c>
      <c r="AH83" s="185">
        <v>1997800.0000000019</v>
      </c>
      <c r="AI83" s="185">
        <v>584899.99999999988</v>
      </c>
      <c r="AJ83" s="185">
        <v>153050.21900000004</v>
      </c>
      <c r="AK83" s="185">
        <v>996100.00000000012</v>
      </c>
      <c r="AL83" s="185">
        <v>61227.291999999834</v>
      </c>
      <c r="AM83" s="185">
        <v>6725099.9999999972</v>
      </c>
      <c r="AN83" s="185">
        <v>296699.99999999994</v>
      </c>
      <c r="AO83" s="185">
        <v>341100.00000000023</v>
      </c>
      <c r="AP83" s="185">
        <v>4732200</v>
      </c>
      <c r="AQ83" s="185">
        <v>1124499.9999999995</v>
      </c>
      <c r="AR83" s="185">
        <v>9114499.9999999981</v>
      </c>
      <c r="AS83" s="185">
        <v>903799.99999999953</v>
      </c>
      <c r="AT83" s="185">
        <v>805100</v>
      </c>
      <c r="AU83" s="185">
        <v>5054893</v>
      </c>
      <c r="AV83" s="185">
        <v>22119400</v>
      </c>
      <c r="AW83" s="185">
        <v>3012000</v>
      </c>
      <c r="AX83" s="185">
        <v>2333499.9999999995</v>
      </c>
      <c r="AY83" s="185">
        <v>402499.99999999983</v>
      </c>
      <c r="AZ83" s="185">
        <v>340500</v>
      </c>
      <c r="BA83" s="185">
        <v>236100.00000000003</v>
      </c>
      <c r="BB83" s="185">
        <v>1159199.9999999998</v>
      </c>
      <c r="BC83" s="185">
        <v>305999.99999999994</v>
      </c>
      <c r="BD83" s="185">
        <v>245799.99999999991</v>
      </c>
      <c r="BE83" s="185">
        <v>513999.99999999959</v>
      </c>
      <c r="BF83" s="185">
        <v>1342770</v>
      </c>
      <c r="BG83" s="185">
        <v>794900.00000000035</v>
      </c>
      <c r="BH83" s="185">
        <v>1738400</v>
      </c>
      <c r="BI83" s="185">
        <v>185600.00000000029</v>
      </c>
      <c r="BJ83" s="185">
        <v>268100</v>
      </c>
      <c r="BK83" s="185">
        <v>374599.99999999994</v>
      </c>
      <c r="BL83" s="185">
        <v>124199.99999999985</v>
      </c>
      <c r="BM83" s="185">
        <v>120299.99999999994</v>
      </c>
      <c r="BN83" s="185">
        <v>991599.99999999977</v>
      </c>
      <c r="BO83" s="185">
        <v>11113</v>
      </c>
      <c r="BP83" s="185">
        <v>0</v>
      </c>
      <c r="BQ83" s="187">
        <v>118341494.369</v>
      </c>
      <c r="BR83" s="177"/>
      <c r="BS83" s="178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79"/>
      <c r="CE83" s="178"/>
      <c r="CF83" s="178"/>
      <c r="CG83" s="180"/>
      <c r="CH83" s="180"/>
    </row>
    <row r="84" spans="1:86" customFormat="1" ht="15" x14ac:dyDescent="0.25">
      <c r="A84" s="201">
        <v>0</v>
      </c>
      <c r="B84" s="201">
        <v>0</v>
      </c>
      <c r="C84" s="201">
        <v>0</v>
      </c>
      <c r="D84" s="201">
        <v>0</v>
      </c>
      <c r="E84" s="201"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01">
        <v>0</v>
      </c>
      <c r="R84" s="201">
        <v>0</v>
      </c>
      <c r="S84" s="201">
        <v>0</v>
      </c>
      <c r="T84" s="201">
        <v>0</v>
      </c>
      <c r="U84" s="201">
        <v>0</v>
      </c>
      <c r="V84" s="201">
        <v>0</v>
      </c>
      <c r="W84" s="201">
        <v>0</v>
      </c>
      <c r="X84" s="201">
        <v>0</v>
      </c>
      <c r="Y84" s="201">
        <v>0</v>
      </c>
      <c r="Z84" s="201">
        <v>0</v>
      </c>
      <c r="AA84" s="201">
        <v>0</v>
      </c>
      <c r="AB84" s="201">
        <v>0</v>
      </c>
      <c r="AC84" s="201">
        <v>0</v>
      </c>
      <c r="AD84" s="201">
        <v>0</v>
      </c>
      <c r="AE84" s="201">
        <v>0</v>
      </c>
      <c r="AF84" s="201">
        <v>0</v>
      </c>
      <c r="AG84" s="201">
        <v>0</v>
      </c>
      <c r="AH84" s="201">
        <v>0</v>
      </c>
      <c r="AI84" s="201">
        <v>0</v>
      </c>
      <c r="AJ84" s="201">
        <v>0</v>
      </c>
      <c r="AK84" s="201">
        <v>0</v>
      </c>
      <c r="AL84" s="201">
        <v>0</v>
      </c>
      <c r="AM84" s="201">
        <v>0</v>
      </c>
      <c r="AN84" s="201">
        <v>0</v>
      </c>
      <c r="AO84" s="201">
        <v>0</v>
      </c>
      <c r="AP84" s="201">
        <v>0</v>
      </c>
      <c r="AQ84" s="201">
        <v>0</v>
      </c>
      <c r="AR84" s="201">
        <v>0</v>
      </c>
      <c r="AS84" s="201">
        <v>0</v>
      </c>
      <c r="AT84" s="201">
        <v>0</v>
      </c>
      <c r="AU84" s="201">
        <v>0</v>
      </c>
      <c r="AV84" s="201">
        <v>0</v>
      </c>
      <c r="AW84" s="201">
        <v>0</v>
      </c>
      <c r="AX84" s="201">
        <v>0</v>
      </c>
      <c r="AY84" s="201">
        <v>0</v>
      </c>
      <c r="AZ84" s="201">
        <v>0</v>
      </c>
      <c r="BA84" s="201">
        <v>0</v>
      </c>
      <c r="BB84" s="201">
        <v>0</v>
      </c>
      <c r="BC84" s="201">
        <v>0</v>
      </c>
      <c r="BD84" s="201">
        <v>0</v>
      </c>
      <c r="BE84" s="201">
        <v>0</v>
      </c>
      <c r="BF84" s="201">
        <v>0</v>
      </c>
      <c r="BG84" s="201">
        <v>0</v>
      </c>
      <c r="BH84" s="201">
        <v>0</v>
      </c>
      <c r="BI84" s="201">
        <v>0</v>
      </c>
      <c r="BJ84" s="201">
        <v>0</v>
      </c>
      <c r="BK84" s="201">
        <v>0</v>
      </c>
      <c r="BL84" s="201">
        <v>0</v>
      </c>
      <c r="BM84" s="201">
        <v>0</v>
      </c>
      <c r="BN84" s="201">
        <v>0</v>
      </c>
      <c r="BO84" s="201">
        <v>0</v>
      </c>
      <c r="BP84" s="201">
        <v>0</v>
      </c>
      <c r="BQ84" s="202">
        <f t="shared" si="24"/>
        <v>0</v>
      </c>
      <c r="BR84" s="177"/>
      <c r="BS84" s="178"/>
      <c r="BT84" s="178"/>
      <c r="BU84" s="178"/>
      <c r="BV84" s="178"/>
      <c r="BW84" s="178"/>
      <c r="BX84" s="178"/>
      <c r="BY84" s="178"/>
      <c r="BZ84" s="178"/>
      <c r="CA84" s="178"/>
      <c r="CB84" s="178"/>
      <c r="CC84" s="178"/>
      <c r="CD84" s="179"/>
      <c r="CE84" s="178"/>
      <c r="CF84" s="178"/>
      <c r="CG84" s="180"/>
      <c r="CH84" s="180"/>
    </row>
    <row r="85" spans="1:86" customFormat="1" ht="15" x14ac:dyDescent="0.25">
      <c r="A85" s="181">
        <v>3</v>
      </c>
      <c r="B85" s="182" t="s">
        <v>206</v>
      </c>
      <c r="C85" s="188" t="s">
        <v>207</v>
      </c>
      <c r="D85" s="149">
        <f>D78+D80+D83</f>
        <v>9593000</v>
      </c>
      <c r="E85" s="149">
        <f t="shared" ref="E85:BP85" si="25">E78+E80+E83</f>
        <v>1642900</v>
      </c>
      <c r="F85" s="149">
        <f t="shared" si="25"/>
        <v>968700</v>
      </c>
      <c r="G85" s="149">
        <f t="shared" si="25"/>
        <v>1629986.4144841861</v>
      </c>
      <c r="H85" s="149">
        <f t="shared" si="25"/>
        <v>11605152.314000003</v>
      </c>
      <c r="I85" s="149">
        <f t="shared" si="25"/>
        <v>2576318.2479999997</v>
      </c>
      <c r="J85" s="149">
        <f t="shared" si="25"/>
        <v>1362693.0290000001</v>
      </c>
      <c r="K85" s="149">
        <f t="shared" si="25"/>
        <v>742134.08900000004</v>
      </c>
      <c r="L85" s="149">
        <f t="shared" si="25"/>
        <v>1248449.4360000002</v>
      </c>
      <c r="M85" s="149">
        <f t="shared" si="25"/>
        <v>6563009.9535158128</v>
      </c>
      <c r="N85" s="149">
        <f t="shared" si="25"/>
        <v>1352385.9110000001</v>
      </c>
      <c r="O85" s="149">
        <f t="shared" si="25"/>
        <v>2699483.5589999994</v>
      </c>
      <c r="P85" s="149">
        <f t="shared" si="25"/>
        <v>1515830.304</v>
      </c>
      <c r="Q85" s="149">
        <f t="shared" si="25"/>
        <v>2400380.0809999998</v>
      </c>
      <c r="R85" s="149">
        <f t="shared" si="25"/>
        <v>552872.57400000002</v>
      </c>
      <c r="S85" s="149">
        <f t="shared" si="25"/>
        <v>4293231.1440000003</v>
      </c>
      <c r="T85" s="149">
        <f t="shared" si="25"/>
        <v>1295314.4749999999</v>
      </c>
      <c r="U85" s="149">
        <f t="shared" si="25"/>
        <v>1543420.0410000002</v>
      </c>
      <c r="V85" s="149">
        <f t="shared" si="25"/>
        <v>1815385.0460000001</v>
      </c>
      <c r="W85" s="149">
        <f t="shared" si="25"/>
        <v>269690.75800000003</v>
      </c>
      <c r="X85" s="149">
        <f t="shared" si="25"/>
        <v>1114895.3740000001</v>
      </c>
      <c r="Y85" s="149">
        <f t="shared" si="25"/>
        <v>1424403.942</v>
      </c>
      <c r="Z85" s="149">
        <f t="shared" si="25"/>
        <v>1367773.7509999999</v>
      </c>
      <c r="AA85" s="149">
        <f t="shared" si="25"/>
        <v>7619800.0000000009</v>
      </c>
      <c r="AB85" s="149">
        <f t="shared" si="25"/>
        <v>1825800</v>
      </c>
      <c r="AC85" s="149">
        <f t="shared" si="25"/>
        <v>2157900</v>
      </c>
      <c r="AD85" s="149">
        <f t="shared" si="25"/>
        <v>14953000</v>
      </c>
      <c r="AE85" s="149">
        <f t="shared" si="25"/>
        <v>3039000</v>
      </c>
      <c r="AF85" s="149">
        <f t="shared" si="25"/>
        <v>15456000</v>
      </c>
      <c r="AG85" s="149">
        <f t="shared" si="25"/>
        <v>13188500</v>
      </c>
      <c r="AH85" s="149">
        <f t="shared" si="25"/>
        <v>5554800.0000000019</v>
      </c>
      <c r="AI85" s="149">
        <f t="shared" si="25"/>
        <v>1224200</v>
      </c>
      <c r="AJ85" s="149">
        <f t="shared" si="25"/>
        <v>392679.071</v>
      </c>
      <c r="AK85" s="149">
        <f t="shared" si="25"/>
        <v>3944400</v>
      </c>
      <c r="AL85" s="149">
        <f t="shared" si="25"/>
        <v>1376236.4340000001</v>
      </c>
      <c r="AM85" s="149">
        <f t="shared" si="25"/>
        <v>14183799.999999996</v>
      </c>
      <c r="AN85" s="149">
        <f t="shared" si="25"/>
        <v>1061700</v>
      </c>
      <c r="AO85" s="149">
        <f t="shared" si="25"/>
        <v>1331800</v>
      </c>
      <c r="AP85" s="149">
        <f t="shared" si="25"/>
        <v>6683600</v>
      </c>
      <c r="AQ85" s="149">
        <f t="shared" si="25"/>
        <v>3448099.9999999995</v>
      </c>
      <c r="AR85" s="149">
        <f t="shared" si="25"/>
        <v>14216300</v>
      </c>
      <c r="AS85" s="149">
        <f t="shared" si="25"/>
        <v>2438899.9999999995</v>
      </c>
      <c r="AT85" s="149">
        <f t="shared" si="25"/>
        <v>1733700</v>
      </c>
      <c r="AU85" s="149">
        <f t="shared" si="25"/>
        <v>6559993</v>
      </c>
      <c r="AV85" s="149">
        <f t="shared" si="25"/>
        <v>22237400</v>
      </c>
      <c r="AW85" s="149">
        <f t="shared" si="25"/>
        <v>7775800</v>
      </c>
      <c r="AX85" s="149">
        <f t="shared" si="25"/>
        <v>5275400</v>
      </c>
      <c r="AY85" s="149">
        <f t="shared" si="25"/>
        <v>1407999.9999999998</v>
      </c>
      <c r="AZ85" s="149">
        <f t="shared" si="25"/>
        <v>1267800</v>
      </c>
      <c r="BA85" s="149">
        <f t="shared" si="25"/>
        <v>855500</v>
      </c>
      <c r="BB85" s="149">
        <f t="shared" si="25"/>
        <v>1757300</v>
      </c>
      <c r="BC85" s="149">
        <f t="shared" si="25"/>
        <v>898200</v>
      </c>
      <c r="BD85" s="149">
        <f t="shared" si="25"/>
        <v>911699.99999999988</v>
      </c>
      <c r="BE85" s="149">
        <f t="shared" si="25"/>
        <v>2305200</v>
      </c>
      <c r="BF85" s="149">
        <f t="shared" si="25"/>
        <v>16301470.000000004</v>
      </c>
      <c r="BG85" s="149">
        <f t="shared" si="25"/>
        <v>12916400</v>
      </c>
      <c r="BH85" s="149">
        <f t="shared" si="25"/>
        <v>11490000</v>
      </c>
      <c r="BI85" s="149">
        <f t="shared" si="25"/>
        <v>1846100.0000000002</v>
      </c>
      <c r="BJ85" s="149">
        <f t="shared" si="25"/>
        <v>2914900</v>
      </c>
      <c r="BK85" s="149">
        <f t="shared" si="25"/>
        <v>1439000</v>
      </c>
      <c r="BL85" s="149">
        <f t="shared" si="25"/>
        <v>1339500</v>
      </c>
      <c r="BM85" s="149">
        <f t="shared" si="25"/>
        <v>436800</v>
      </c>
      <c r="BN85" s="149">
        <f t="shared" si="25"/>
        <v>2146100</v>
      </c>
      <c r="BO85" s="149">
        <f t="shared" si="25"/>
        <v>314713.00000000006</v>
      </c>
      <c r="BP85" s="149">
        <f t="shared" si="25"/>
        <v>0</v>
      </c>
      <c r="BQ85" s="149">
        <f t="shared" ref="BQ85" si="26">BQ78+BQ80+BQ83</f>
        <v>277804901.949</v>
      </c>
      <c r="BR85" s="177"/>
      <c r="BS85" s="178"/>
      <c r="BT85" s="178"/>
      <c r="BU85" s="178"/>
      <c r="BV85" s="178"/>
      <c r="BW85" s="178"/>
      <c r="BX85" s="178"/>
      <c r="BY85" s="178"/>
      <c r="BZ85" s="178"/>
      <c r="CA85" s="178"/>
      <c r="CB85" s="178"/>
      <c r="CC85" s="178"/>
      <c r="CD85" s="179"/>
      <c r="CE85" s="178"/>
      <c r="CF85" s="178"/>
      <c r="CG85" s="180"/>
      <c r="CH85" s="180"/>
    </row>
    <row r="86" spans="1:86" customFormat="1" ht="15" x14ac:dyDescent="0.25">
      <c r="A86" s="189">
        <v>4</v>
      </c>
      <c r="B86" s="190" t="s">
        <v>208</v>
      </c>
      <c r="C86" s="191" t="s">
        <v>227</v>
      </c>
      <c r="D86" s="192">
        <f>D85+D77</f>
        <v>20580200.08128199</v>
      </c>
      <c r="E86" s="192">
        <f t="shared" ref="E86:BP86" si="27">E85+E77</f>
        <v>2491600.0062657339</v>
      </c>
      <c r="F86" s="192">
        <f t="shared" si="27"/>
        <v>1783400.0070603357</v>
      </c>
      <c r="G86" s="192">
        <f t="shared" si="27"/>
        <v>3785830.0574405422</v>
      </c>
      <c r="H86" s="192">
        <f t="shared" si="27"/>
        <v>36214152.526921615</v>
      </c>
      <c r="I86" s="192">
        <f t="shared" si="27"/>
        <v>6443018.2707789075</v>
      </c>
      <c r="J86" s="192">
        <f t="shared" si="27"/>
        <v>4660093.0487006437</v>
      </c>
      <c r="K86" s="192">
        <f t="shared" si="27"/>
        <v>2716634.102687669</v>
      </c>
      <c r="L86" s="192">
        <f t="shared" si="27"/>
        <v>3533949.4491008772</v>
      </c>
      <c r="M86" s="192">
        <f t="shared" si="27"/>
        <v>23460418.49453656</v>
      </c>
      <c r="N86" s="192">
        <f t="shared" si="27"/>
        <v>5903785.9424880864</v>
      </c>
      <c r="O86" s="192">
        <f t="shared" si="27"/>
        <v>5194283.5699610617</v>
      </c>
      <c r="P86" s="192">
        <f t="shared" si="27"/>
        <v>4809430.3241900727</v>
      </c>
      <c r="Q86" s="192">
        <f t="shared" si="27"/>
        <v>6703180.1162714697</v>
      </c>
      <c r="R86" s="192">
        <f t="shared" si="27"/>
        <v>2775372.591152837</v>
      </c>
      <c r="S86" s="192">
        <f t="shared" si="27"/>
        <v>10576831.177153949</v>
      </c>
      <c r="T86" s="192">
        <f t="shared" si="27"/>
        <v>2865114.481137393</v>
      </c>
      <c r="U86" s="192">
        <f t="shared" si="27"/>
        <v>5516020.0615393352</v>
      </c>
      <c r="V86" s="192">
        <f t="shared" si="27"/>
        <v>4984785.0619427525</v>
      </c>
      <c r="W86" s="192">
        <f t="shared" si="27"/>
        <v>998890.76165594836</v>
      </c>
      <c r="X86" s="192">
        <f t="shared" si="27"/>
        <v>2971495.3829078646</v>
      </c>
      <c r="Y86" s="192">
        <f t="shared" si="27"/>
        <v>3836203.9545519007</v>
      </c>
      <c r="Z86" s="192">
        <f t="shared" si="27"/>
        <v>3340773.7612922569</v>
      </c>
      <c r="AA86" s="192">
        <f t="shared" si="27"/>
        <v>27835400.291529357</v>
      </c>
      <c r="AB86" s="192">
        <f t="shared" si="27"/>
        <v>2722600.0058933995</v>
      </c>
      <c r="AC86" s="192">
        <f t="shared" si="27"/>
        <v>4471200.0135089317</v>
      </c>
      <c r="AD86" s="192">
        <f t="shared" si="27"/>
        <v>42106900.151327983</v>
      </c>
      <c r="AE86" s="192">
        <f t="shared" si="27"/>
        <v>5540000.0128946267</v>
      </c>
      <c r="AF86" s="192">
        <f t="shared" si="27"/>
        <v>29131900.071609825</v>
      </c>
      <c r="AG86" s="192">
        <f t="shared" si="27"/>
        <v>25398200.067737676</v>
      </c>
      <c r="AH86" s="192">
        <f t="shared" si="27"/>
        <v>13036100.05523137</v>
      </c>
      <c r="AI86" s="192">
        <f t="shared" si="27"/>
        <v>2858400.0172977294</v>
      </c>
      <c r="AJ86" s="192">
        <f t="shared" si="27"/>
        <v>1709962.3660000011</v>
      </c>
      <c r="AK86" s="192">
        <f t="shared" si="27"/>
        <v>7811800.027692874</v>
      </c>
      <c r="AL86" s="192">
        <f t="shared" si="27"/>
        <v>1835771.9870000002</v>
      </c>
      <c r="AM86" s="192">
        <f t="shared" si="27"/>
        <v>24987400.062472258</v>
      </c>
      <c r="AN86" s="192">
        <f t="shared" si="27"/>
        <v>2646500.0081015937</v>
      </c>
      <c r="AO86" s="192">
        <f t="shared" si="27"/>
        <v>3067700.0071041593</v>
      </c>
      <c r="AP86" s="192">
        <f t="shared" si="27"/>
        <v>12051300.026736997</v>
      </c>
      <c r="AQ86" s="192">
        <f t="shared" si="27"/>
        <v>5748200.0108017884</v>
      </c>
      <c r="AR86" s="192">
        <f t="shared" si="27"/>
        <v>19188300.024885129</v>
      </c>
      <c r="AS86" s="192">
        <f t="shared" si="27"/>
        <v>5424800.014945114</v>
      </c>
      <c r="AT86" s="192">
        <f t="shared" si="27"/>
        <v>2973500.0061492035</v>
      </c>
      <c r="AU86" s="192">
        <f t="shared" si="27"/>
        <v>9000493</v>
      </c>
      <c r="AV86" s="192">
        <f t="shared" si="27"/>
        <v>23222600</v>
      </c>
      <c r="AW86" s="192">
        <f t="shared" si="27"/>
        <v>11862900.024775757</v>
      </c>
      <c r="AX86" s="192">
        <f t="shared" si="27"/>
        <v>9868900.0232716836</v>
      </c>
      <c r="AY86" s="192">
        <f t="shared" si="27"/>
        <v>2032700.0032454873</v>
      </c>
      <c r="AZ86" s="192">
        <f t="shared" si="27"/>
        <v>4183500.0132943681</v>
      </c>
      <c r="BA86" s="192">
        <f t="shared" si="27"/>
        <v>1460100.0029344878</v>
      </c>
      <c r="BB86" s="192">
        <f t="shared" si="27"/>
        <v>2845400.0060902862</v>
      </c>
      <c r="BC86" s="192">
        <f t="shared" si="27"/>
        <v>1143900.001258486</v>
      </c>
      <c r="BD86" s="192">
        <f t="shared" si="27"/>
        <v>4311900.0109073268</v>
      </c>
      <c r="BE86" s="192">
        <f t="shared" si="27"/>
        <v>3446600.0064628273</v>
      </c>
      <c r="BF86" s="192">
        <f t="shared" si="27"/>
        <v>30861570.07637075</v>
      </c>
      <c r="BG86" s="192">
        <f t="shared" si="27"/>
        <v>16023100.015793387</v>
      </c>
      <c r="BH86" s="192">
        <f t="shared" si="27"/>
        <v>17954100.021154452</v>
      </c>
      <c r="BI86" s="192">
        <f t="shared" si="27"/>
        <v>2773800.0060145017</v>
      </c>
      <c r="BJ86" s="192">
        <f t="shared" si="27"/>
        <v>4608900.003741106</v>
      </c>
      <c r="BK86" s="192">
        <f t="shared" si="27"/>
        <v>3129700.0088324803</v>
      </c>
      <c r="BL86" s="192">
        <f t="shared" si="27"/>
        <v>3451300.0091314483</v>
      </c>
      <c r="BM86" s="192">
        <f t="shared" si="27"/>
        <v>884800.00175359007</v>
      </c>
      <c r="BN86" s="192">
        <f t="shared" si="27"/>
        <v>3098000.0053070309</v>
      </c>
      <c r="BO86" s="192">
        <f t="shared" si="27"/>
        <v>497698.37594734807</v>
      </c>
      <c r="BP86" s="192">
        <f t="shared" si="27"/>
        <v>0.2</v>
      </c>
      <c r="BQ86" s="192">
        <f t="shared" ref="BQ86" si="28">BQ85+BQ77</f>
        <v>563353360.27622652</v>
      </c>
      <c r="BR86" s="193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5"/>
      <c r="CE86" s="194"/>
      <c r="CF86" s="194"/>
      <c r="CG86" s="196"/>
      <c r="CH86" s="196"/>
    </row>
    <row r="87" spans="1:86" customFormat="1" ht="14.25" customHeight="1" x14ac:dyDescent="0.25">
      <c r="A87" s="197" t="s">
        <v>209</v>
      </c>
      <c r="B87" s="197"/>
      <c r="C87" s="198"/>
      <c r="D87" s="201">
        <v>0</v>
      </c>
      <c r="E87" s="201">
        <v>0</v>
      </c>
      <c r="F87" s="201">
        <v>0</v>
      </c>
      <c r="G87" s="201">
        <v>0</v>
      </c>
      <c r="H87" s="201">
        <v>0</v>
      </c>
      <c r="I87" s="201">
        <v>0</v>
      </c>
      <c r="J87" s="201">
        <v>0</v>
      </c>
      <c r="K87" s="201">
        <v>0</v>
      </c>
      <c r="L87" s="201">
        <v>0</v>
      </c>
      <c r="M87" s="201">
        <v>0</v>
      </c>
      <c r="N87" s="201">
        <v>0</v>
      </c>
      <c r="O87" s="201">
        <v>0</v>
      </c>
      <c r="P87" s="201">
        <v>0</v>
      </c>
      <c r="Q87" s="201">
        <v>0</v>
      </c>
      <c r="R87" s="201">
        <v>0</v>
      </c>
      <c r="S87" s="201">
        <v>0</v>
      </c>
      <c r="T87" s="201">
        <v>0</v>
      </c>
      <c r="U87" s="201">
        <v>0</v>
      </c>
      <c r="V87" s="201">
        <v>0</v>
      </c>
      <c r="W87" s="201">
        <v>0</v>
      </c>
      <c r="X87" s="201">
        <v>0</v>
      </c>
      <c r="Y87" s="201">
        <v>0</v>
      </c>
      <c r="Z87" s="201">
        <v>0</v>
      </c>
      <c r="AA87" s="201">
        <v>0</v>
      </c>
      <c r="AB87" s="201">
        <v>0</v>
      </c>
      <c r="AC87" s="201">
        <v>0</v>
      </c>
      <c r="AD87" s="201">
        <v>0</v>
      </c>
      <c r="AE87" s="201">
        <v>0</v>
      </c>
      <c r="AF87" s="201">
        <v>0</v>
      </c>
      <c r="AG87" s="201">
        <v>0</v>
      </c>
      <c r="AH87" s="201">
        <v>0</v>
      </c>
      <c r="AI87" s="201">
        <v>0</v>
      </c>
      <c r="AJ87" s="201">
        <v>0</v>
      </c>
      <c r="AK87" s="201">
        <v>0</v>
      </c>
      <c r="AL87" s="201">
        <v>0</v>
      </c>
      <c r="AM87" s="201">
        <v>0</v>
      </c>
      <c r="AN87" s="201">
        <v>0</v>
      </c>
      <c r="AO87" s="201">
        <v>0</v>
      </c>
      <c r="AP87" s="201">
        <v>0</v>
      </c>
      <c r="AQ87" s="201">
        <v>0</v>
      </c>
      <c r="AR87" s="201">
        <v>0</v>
      </c>
      <c r="AS87" s="201">
        <v>0</v>
      </c>
      <c r="AT87" s="201">
        <v>0</v>
      </c>
      <c r="AU87" s="201">
        <v>0</v>
      </c>
      <c r="AV87" s="201">
        <v>0</v>
      </c>
      <c r="AW87" s="201">
        <v>0</v>
      </c>
      <c r="AX87" s="201">
        <v>0</v>
      </c>
      <c r="AY87" s="201">
        <v>0</v>
      </c>
      <c r="AZ87" s="201">
        <v>0</v>
      </c>
      <c r="BA87" s="201">
        <v>0</v>
      </c>
      <c r="BB87" s="201">
        <v>0</v>
      </c>
      <c r="BC87" s="201">
        <v>0</v>
      </c>
      <c r="BD87" s="201">
        <v>0</v>
      </c>
      <c r="BE87" s="201">
        <v>0</v>
      </c>
      <c r="BF87" s="201">
        <v>0</v>
      </c>
      <c r="BG87" s="201">
        <v>0</v>
      </c>
      <c r="BH87" s="201">
        <v>0</v>
      </c>
      <c r="BI87" s="201">
        <v>0</v>
      </c>
      <c r="BJ87" s="201">
        <v>0</v>
      </c>
      <c r="BK87" s="201">
        <v>0</v>
      </c>
      <c r="BL87" s="201">
        <v>0</v>
      </c>
      <c r="BM87" s="201">
        <v>0</v>
      </c>
      <c r="BN87" s="201">
        <v>0</v>
      </c>
      <c r="BO87" s="201">
        <v>0</v>
      </c>
      <c r="BP87" s="201">
        <v>0</v>
      </c>
      <c r="BQ87" s="202">
        <f t="shared" si="24"/>
        <v>0</v>
      </c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199"/>
      <c r="CH87" s="199"/>
    </row>
    <row r="88" spans="1:86" customFormat="1" ht="15" x14ac:dyDescent="0.25">
      <c r="A88" s="200"/>
      <c r="B88" s="18"/>
      <c r="C88" s="152"/>
      <c r="D88" s="201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01">
        <v>0</v>
      </c>
      <c r="L88" s="201">
        <v>0</v>
      </c>
      <c r="M88" s="201">
        <v>0</v>
      </c>
      <c r="N88" s="201">
        <v>0</v>
      </c>
      <c r="O88" s="201">
        <v>0</v>
      </c>
      <c r="P88" s="201">
        <v>0</v>
      </c>
      <c r="Q88" s="201">
        <v>0</v>
      </c>
      <c r="R88" s="201">
        <v>0</v>
      </c>
      <c r="S88" s="201">
        <v>0</v>
      </c>
      <c r="T88" s="201">
        <v>0</v>
      </c>
      <c r="U88" s="201">
        <v>0</v>
      </c>
      <c r="V88" s="201">
        <v>0</v>
      </c>
      <c r="W88" s="201">
        <v>0</v>
      </c>
      <c r="X88" s="201">
        <v>0</v>
      </c>
      <c r="Y88" s="201">
        <v>0</v>
      </c>
      <c r="Z88" s="201">
        <v>0</v>
      </c>
      <c r="AA88" s="201">
        <v>0</v>
      </c>
      <c r="AB88" s="201">
        <v>0</v>
      </c>
      <c r="AC88" s="201">
        <v>0</v>
      </c>
      <c r="AD88" s="201">
        <v>0</v>
      </c>
      <c r="AE88" s="201">
        <v>0</v>
      </c>
      <c r="AF88" s="201">
        <v>0</v>
      </c>
      <c r="AG88" s="201">
        <v>0</v>
      </c>
      <c r="AH88" s="201">
        <v>0</v>
      </c>
      <c r="AI88" s="201">
        <v>0</v>
      </c>
      <c r="AJ88" s="201">
        <v>0</v>
      </c>
      <c r="AK88" s="201">
        <v>0</v>
      </c>
      <c r="AL88" s="201">
        <v>0</v>
      </c>
      <c r="AM88" s="201">
        <v>0</v>
      </c>
      <c r="AN88" s="201">
        <v>0</v>
      </c>
      <c r="AO88" s="201">
        <v>0</v>
      </c>
      <c r="AP88" s="201">
        <v>0</v>
      </c>
      <c r="AQ88" s="201">
        <v>0</v>
      </c>
      <c r="AR88" s="201">
        <v>0</v>
      </c>
      <c r="AS88" s="201">
        <v>0</v>
      </c>
      <c r="AT88" s="201">
        <v>0</v>
      </c>
      <c r="AU88" s="201">
        <v>0</v>
      </c>
      <c r="AV88" s="201">
        <v>0</v>
      </c>
      <c r="AW88" s="201">
        <v>0</v>
      </c>
      <c r="AX88" s="201">
        <v>0</v>
      </c>
      <c r="AY88" s="201">
        <v>0</v>
      </c>
      <c r="AZ88" s="201">
        <v>0</v>
      </c>
      <c r="BA88" s="201">
        <v>0</v>
      </c>
      <c r="BB88" s="201">
        <v>0</v>
      </c>
      <c r="BC88" s="201">
        <v>0</v>
      </c>
      <c r="BD88" s="201">
        <v>0</v>
      </c>
      <c r="BE88" s="201">
        <v>0</v>
      </c>
      <c r="BF88" s="201">
        <v>0</v>
      </c>
      <c r="BG88" s="201">
        <v>0</v>
      </c>
      <c r="BH88" s="201">
        <v>0</v>
      </c>
      <c r="BI88" s="201">
        <v>0</v>
      </c>
      <c r="BJ88" s="201">
        <v>0</v>
      </c>
      <c r="BK88" s="201">
        <v>0</v>
      </c>
      <c r="BL88" s="201">
        <v>0</v>
      </c>
      <c r="BM88" s="201">
        <v>0</v>
      </c>
      <c r="BN88" s="201">
        <v>0</v>
      </c>
      <c r="BO88" s="201">
        <v>0</v>
      </c>
      <c r="BP88" s="201">
        <v>0</v>
      </c>
      <c r="BQ88" s="202"/>
      <c r="BR88" s="203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5"/>
      <c r="CF88" s="204"/>
      <c r="CG88" s="91"/>
      <c r="CH88" s="91"/>
    </row>
    <row r="89" spans="1:86" customFormat="1" ht="15" x14ac:dyDescent="0.25">
      <c r="A89" s="206"/>
      <c r="B89" s="207"/>
      <c r="C89" s="146"/>
      <c r="D89" s="201">
        <v>0</v>
      </c>
      <c r="E89" s="201">
        <v>0</v>
      </c>
      <c r="F89" s="201">
        <v>0</v>
      </c>
      <c r="G89" s="201">
        <v>0</v>
      </c>
      <c r="H89" s="201">
        <v>0</v>
      </c>
      <c r="I89" s="201">
        <v>0</v>
      </c>
      <c r="J89" s="201">
        <v>0</v>
      </c>
      <c r="K89" s="201">
        <v>0</v>
      </c>
      <c r="L89" s="201">
        <v>0</v>
      </c>
      <c r="M89" s="201">
        <v>0</v>
      </c>
      <c r="N89" s="201">
        <v>0</v>
      </c>
      <c r="O89" s="201">
        <v>0</v>
      </c>
      <c r="P89" s="201">
        <v>0</v>
      </c>
      <c r="Q89" s="201">
        <v>0</v>
      </c>
      <c r="R89" s="201">
        <v>0</v>
      </c>
      <c r="S89" s="201">
        <v>0</v>
      </c>
      <c r="T89" s="201">
        <v>0</v>
      </c>
      <c r="U89" s="201">
        <v>0</v>
      </c>
      <c r="V89" s="201">
        <v>0</v>
      </c>
      <c r="W89" s="201">
        <v>0</v>
      </c>
      <c r="X89" s="201">
        <v>0</v>
      </c>
      <c r="Y89" s="201">
        <v>0</v>
      </c>
      <c r="Z89" s="201">
        <v>0</v>
      </c>
      <c r="AA89" s="201">
        <v>0</v>
      </c>
      <c r="AB89" s="201">
        <v>0</v>
      </c>
      <c r="AC89" s="201">
        <v>0</v>
      </c>
      <c r="AD89" s="201">
        <v>0</v>
      </c>
      <c r="AE89" s="201">
        <v>0</v>
      </c>
      <c r="AF89" s="201">
        <v>0</v>
      </c>
      <c r="AG89" s="201">
        <v>0</v>
      </c>
      <c r="AH89" s="201">
        <v>0</v>
      </c>
      <c r="AI89" s="201">
        <v>0</v>
      </c>
      <c r="AJ89" s="201">
        <v>0</v>
      </c>
      <c r="AK89" s="201">
        <v>0</v>
      </c>
      <c r="AL89" s="201">
        <v>0</v>
      </c>
      <c r="AM89" s="201">
        <v>0</v>
      </c>
      <c r="AN89" s="201">
        <v>0</v>
      </c>
      <c r="AO89" s="201">
        <v>0</v>
      </c>
      <c r="AP89" s="201">
        <v>0</v>
      </c>
      <c r="AQ89" s="201">
        <v>0</v>
      </c>
      <c r="AR89" s="201">
        <v>0</v>
      </c>
      <c r="AS89" s="201">
        <v>0</v>
      </c>
      <c r="AT89" s="201">
        <v>0</v>
      </c>
      <c r="AU89" s="201">
        <v>0</v>
      </c>
      <c r="AV89" s="201">
        <v>0</v>
      </c>
      <c r="AW89" s="201">
        <v>0</v>
      </c>
      <c r="AX89" s="201">
        <v>0</v>
      </c>
      <c r="AY89" s="201">
        <v>0</v>
      </c>
      <c r="AZ89" s="201">
        <v>0</v>
      </c>
      <c r="BA89" s="201">
        <v>0</v>
      </c>
      <c r="BB89" s="201">
        <v>0</v>
      </c>
      <c r="BC89" s="201">
        <v>0</v>
      </c>
      <c r="BD89" s="201">
        <v>0</v>
      </c>
      <c r="BE89" s="201">
        <v>0</v>
      </c>
      <c r="BF89" s="201">
        <v>0</v>
      </c>
      <c r="BG89" s="201">
        <v>0</v>
      </c>
      <c r="BH89" s="201">
        <v>0</v>
      </c>
      <c r="BI89" s="201">
        <v>0</v>
      </c>
      <c r="BJ89" s="201">
        <v>0</v>
      </c>
      <c r="BK89" s="201">
        <v>0</v>
      </c>
      <c r="BL89" s="201">
        <v>0</v>
      </c>
      <c r="BM89" s="201">
        <v>0</v>
      </c>
      <c r="BN89" s="201">
        <v>0</v>
      </c>
      <c r="BO89" s="201">
        <v>0</v>
      </c>
      <c r="BP89" s="201">
        <v>0</v>
      </c>
      <c r="BQ89" s="202"/>
      <c r="BR89" s="210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2"/>
      <c r="CF89" s="211"/>
      <c r="CG89" s="94"/>
      <c r="CH89" s="94"/>
    </row>
    <row r="90" spans="1:86" customFormat="1" ht="15.75" thickBot="1" x14ac:dyDescent="0.3">
      <c r="A90" s="213">
        <f>A89+1</f>
        <v>1</v>
      </c>
      <c r="B90" s="214" t="s">
        <v>210</v>
      </c>
      <c r="C90" s="215" t="s">
        <v>211</v>
      </c>
      <c r="D90" s="216">
        <v>149480</v>
      </c>
      <c r="E90" s="216">
        <v>10450</v>
      </c>
      <c r="F90" s="216">
        <v>4420</v>
      </c>
      <c r="G90" s="216">
        <v>8200</v>
      </c>
      <c r="H90" s="216">
        <v>58660</v>
      </c>
      <c r="I90" s="216">
        <v>33070</v>
      </c>
      <c r="J90" s="216">
        <v>17440</v>
      </c>
      <c r="K90" s="216">
        <v>5300</v>
      </c>
      <c r="L90" s="216">
        <v>4950</v>
      </c>
      <c r="M90" s="216">
        <v>3180</v>
      </c>
      <c r="N90" s="216">
        <v>4840</v>
      </c>
      <c r="O90" s="216">
        <v>4270</v>
      </c>
      <c r="P90" s="216">
        <v>10650</v>
      </c>
      <c r="Q90" s="216">
        <v>15260</v>
      </c>
      <c r="R90" s="216">
        <v>5050</v>
      </c>
      <c r="S90" s="216">
        <v>26200</v>
      </c>
      <c r="T90" s="216">
        <v>3120</v>
      </c>
      <c r="U90" s="216">
        <v>9230</v>
      </c>
      <c r="V90" s="216">
        <v>10630</v>
      </c>
      <c r="W90" s="216">
        <v>4510</v>
      </c>
      <c r="X90" s="216">
        <v>17710</v>
      </c>
      <c r="Y90" s="216">
        <v>20880</v>
      </c>
      <c r="Z90" s="216">
        <v>7560</v>
      </c>
      <c r="AA90" s="216">
        <v>14720</v>
      </c>
      <c r="AB90" s="216">
        <v>16050</v>
      </c>
      <c r="AC90" s="216">
        <v>11990</v>
      </c>
      <c r="AD90" s="216">
        <v>108390</v>
      </c>
      <c r="AE90" s="216">
        <v>27390</v>
      </c>
      <c r="AF90" s="216">
        <v>38810</v>
      </c>
      <c r="AG90" s="216">
        <v>147410</v>
      </c>
      <c r="AH90" s="216">
        <v>45510</v>
      </c>
      <c r="AI90" s="216">
        <v>18190</v>
      </c>
      <c r="AJ90" s="216">
        <v>800</v>
      </c>
      <c r="AK90" s="216">
        <v>22290</v>
      </c>
      <c r="AL90" s="216">
        <v>11690</v>
      </c>
      <c r="AM90" s="216">
        <v>94150</v>
      </c>
      <c r="AN90" s="216">
        <v>5860</v>
      </c>
      <c r="AO90" s="216">
        <v>6350</v>
      </c>
      <c r="AP90" s="216">
        <v>7330</v>
      </c>
      <c r="AQ90" s="216">
        <v>16980</v>
      </c>
      <c r="AR90" s="216">
        <v>27870</v>
      </c>
      <c r="AS90" s="216">
        <v>9570</v>
      </c>
      <c r="AT90" s="216">
        <v>2360</v>
      </c>
      <c r="AU90" s="216">
        <v>4380</v>
      </c>
      <c r="AV90" s="216">
        <v>0</v>
      </c>
      <c r="AW90" s="216">
        <v>26380</v>
      </c>
      <c r="AX90" s="216">
        <v>15800</v>
      </c>
      <c r="AY90" s="216">
        <v>4290</v>
      </c>
      <c r="AZ90" s="216">
        <v>6490</v>
      </c>
      <c r="BA90" s="216">
        <v>9950</v>
      </c>
      <c r="BB90" s="216">
        <v>2060</v>
      </c>
      <c r="BC90" s="216">
        <v>1930</v>
      </c>
      <c r="BD90" s="216">
        <v>1450</v>
      </c>
      <c r="BE90" s="216">
        <v>24110</v>
      </c>
      <c r="BF90" s="216">
        <v>97720</v>
      </c>
      <c r="BG90" s="216">
        <v>101090</v>
      </c>
      <c r="BH90" s="216">
        <v>79720</v>
      </c>
      <c r="BI90" s="216">
        <v>22350</v>
      </c>
      <c r="BJ90" s="216">
        <v>18430</v>
      </c>
      <c r="BK90" s="216">
        <v>7010</v>
      </c>
      <c r="BL90" s="216">
        <v>13430</v>
      </c>
      <c r="BM90" s="216">
        <v>3620</v>
      </c>
      <c r="BN90" s="216">
        <v>20530</v>
      </c>
      <c r="BO90" s="216">
        <v>2600</v>
      </c>
      <c r="BP90" s="216">
        <v>0</v>
      </c>
      <c r="BQ90" s="55">
        <f t="shared" si="24"/>
        <v>1532110</v>
      </c>
      <c r="BR90" s="217"/>
      <c r="BS90" s="218"/>
      <c r="BT90" s="218"/>
      <c r="BU90" s="218"/>
      <c r="BV90" s="218"/>
      <c r="BW90" s="218"/>
      <c r="BX90" s="218">
        <v>0</v>
      </c>
      <c r="BY90" s="218"/>
      <c r="BZ90" s="218"/>
      <c r="CA90" s="218"/>
      <c r="CB90" s="218"/>
      <c r="CC90" s="218"/>
      <c r="CD90" s="218"/>
      <c r="CE90" s="219"/>
      <c r="CF90" s="218"/>
      <c r="CG90" s="95"/>
      <c r="CH90" s="95"/>
    </row>
    <row r="91" spans="1:86" ht="12" customHeight="1" x14ac:dyDescent="0.25">
      <c r="A91" s="96"/>
      <c r="B91" s="96"/>
      <c r="C91" s="96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  <c r="BZ91" s="98"/>
      <c r="CA91" s="98"/>
      <c r="CB91" s="98"/>
      <c r="CC91" s="98"/>
      <c r="CD91" s="98"/>
      <c r="CE91" s="98"/>
      <c r="CF91" s="98"/>
      <c r="CG91" s="98"/>
      <c r="CH91" s="98"/>
    </row>
    <row r="92" spans="1:86" ht="12" customHeight="1" x14ac:dyDescent="0.25">
      <c r="A92" s="97"/>
      <c r="B92" s="96"/>
      <c r="C92" s="96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8"/>
      <c r="CC92" s="98"/>
      <c r="CD92" s="98"/>
      <c r="CE92" s="98"/>
      <c r="CF92" s="98"/>
      <c r="CG92" s="98"/>
      <c r="CH92" s="98"/>
    </row>
    <row r="93" spans="1:86" ht="12" customHeight="1" x14ac:dyDescent="0.25">
      <c r="A93" s="97"/>
      <c r="B93" s="96"/>
      <c r="C93" s="96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8"/>
      <c r="CC93" s="98"/>
      <c r="CD93" s="98"/>
      <c r="CE93" s="98"/>
      <c r="CF93" s="98"/>
      <c r="CG93" s="98"/>
      <c r="CH93" s="98"/>
    </row>
    <row r="94" spans="1:86" ht="12" customHeight="1" x14ac:dyDescent="0.25">
      <c r="A94" s="99"/>
      <c r="B94" s="96"/>
      <c r="C94" s="96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</row>
    <row r="95" spans="1:86" ht="12" customHeight="1" x14ac:dyDescent="0.2">
      <c r="A95" s="99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</row>
    <row r="96" spans="1:86" ht="12" customHeight="1" x14ac:dyDescent="0.25"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  <c r="BX96" s="220"/>
      <c r="BY96" s="220"/>
      <c r="BZ96" s="220"/>
      <c r="CA96" s="220"/>
      <c r="CB96" s="220"/>
      <c r="CC96" s="220"/>
      <c r="CD96" s="220"/>
      <c r="CE96" s="220"/>
      <c r="CF96" s="220"/>
      <c r="CG96" s="220"/>
      <c r="CH96" s="220"/>
    </row>
    <row r="97" spans="4:69" ht="12" customHeight="1" x14ac:dyDescent="0.25"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</row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5"/>
  <sheetViews>
    <sheetView zoomScaleNormal="100" workbookViewId="0">
      <pane xSplit="3" ySplit="7" topLeftCell="BV60" activePane="bottomRight" state="frozen"/>
      <selection pane="topRight" activeCell="D1" sqref="D1"/>
      <selection pane="bottomLeft" activeCell="A8" sqref="A8"/>
      <selection pane="bottomRight" activeCell="N74" sqref="N74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6" width="12" style="4" customWidth="1"/>
    <col min="87" max="256" width="9.140625" style="4"/>
    <col min="257" max="257" width="4.2851562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28515625" style="4" customWidth="1"/>
    <col min="292" max="294" width="11.28515625" style="4" customWidth="1"/>
    <col min="295" max="295" width="12.425781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8554687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710937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341" width="10.7109375" style="4" customWidth="1"/>
    <col min="342" max="512" width="9.140625" style="4"/>
    <col min="513" max="513" width="4.2851562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28515625" style="4" customWidth="1"/>
    <col min="548" max="550" width="11.28515625" style="4" customWidth="1"/>
    <col min="551" max="551" width="12.425781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8554687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710937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597" width="10.7109375" style="4" customWidth="1"/>
    <col min="598" max="768" width="9.140625" style="4"/>
    <col min="769" max="769" width="4.2851562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28515625" style="4" customWidth="1"/>
    <col min="804" max="806" width="11.28515625" style="4" customWidth="1"/>
    <col min="807" max="807" width="12.425781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8554687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710937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853" width="10.7109375" style="4" customWidth="1"/>
    <col min="854" max="1024" width="9.140625" style="4"/>
    <col min="1025" max="1025" width="4.2851562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28515625" style="4" customWidth="1"/>
    <col min="1060" max="1062" width="11.28515625" style="4" customWidth="1"/>
    <col min="1063" max="1063" width="12.425781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8554687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710937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109" width="10.7109375" style="4" customWidth="1"/>
    <col min="1110" max="1280" width="9.140625" style="4"/>
    <col min="1281" max="1281" width="4.2851562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28515625" style="4" customWidth="1"/>
    <col min="1316" max="1318" width="11.28515625" style="4" customWidth="1"/>
    <col min="1319" max="1319" width="12.425781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8554687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710937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365" width="10.7109375" style="4" customWidth="1"/>
    <col min="1366" max="1536" width="9.140625" style="4"/>
    <col min="1537" max="1537" width="4.2851562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28515625" style="4" customWidth="1"/>
    <col min="1572" max="1574" width="11.28515625" style="4" customWidth="1"/>
    <col min="1575" max="1575" width="12.425781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8554687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710937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621" width="10.7109375" style="4" customWidth="1"/>
    <col min="1622" max="1792" width="9.140625" style="4"/>
    <col min="1793" max="1793" width="4.2851562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28515625" style="4" customWidth="1"/>
    <col min="1828" max="1830" width="11.28515625" style="4" customWidth="1"/>
    <col min="1831" max="1831" width="12.425781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8554687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710937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1877" width="10.7109375" style="4" customWidth="1"/>
    <col min="1878" max="2048" width="9.140625" style="4"/>
    <col min="2049" max="2049" width="4.2851562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28515625" style="4" customWidth="1"/>
    <col min="2084" max="2086" width="11.28515625" style="4" customWidth="1"/>
    <col min="2087" max="2087" width="12.425781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8554687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710937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133" width="10.7109375" style="4" customWidth="1"/>
    <col min="2134" max="2304" width="9.140625" style="4"/>
    <col min="2305" max="2305" width="4.2851562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28515625" style="4" customWidth="1"/>
    <col min="2340" max="2342" width="11.28515625" style="4" customWidth="1"/>
    <col min="2343" max="2343" width="12.425781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8554687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710937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389" width="10.7109375" style="4" customWidth="1"/>
    <col min="2390" max="2560" width="9.140625" style="4"/>
    <col min="2561" max="2561" width="4.2851562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28515625" style="4" customWidth="1"/>
    <col min="2596" max="2598" width="11.28515625" style="4" customWidth="1"/>
    <col min="2599" max="2599" width="12.425781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8554687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710937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645" width="10.7109375" style="4" customWidth="1"/>
    <col min="2646" max="2816" width="9.140625" style="4"/>
    <col min="2817" max="2817" width="4.2851562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28515625" style="4" customWidth="1"/>
    <col min="2852" max="2854" width="11.28515625" style="4" customWidth="1"/>
    <col min="2855" max="2855" width="12.425781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8554687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710937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2901" width="10.7109375" style="4" customWidth="1"/>
    <col min="2902" max="3072" width="9.140625" style="4"/>
    <col min="3073" max="3073" width="4.2851562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28515625" style="4" customWidth="1"/>
    <col min="3108" max="3110" width="11.28515625" style="4" customWidth="1"/>
    <col min="3111" max="3111" width="12.425781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8554687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710937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157" width="10.7109375" style="4" customWidth="1"/>
    <col min="3158" max="3328" width="9.140625" style="4"/>
    <col min="3329" max="3329" width="4.2851562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28515625" style="4" customWidth="1"/>
    <col min="3364" max="3366" width="11.28515625" style="4" customWidth="1"/>
    <col min="3367" max="3367" width="12.425781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8554687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710937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413" width="10.7109375" style="4" customWidth="1"/>
    <col min="3414" max="3584" width="9.140625" style="4"/>
    <col min="3585" max="3585" width="4.2851562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28515625" style="4" customWidth="1"/>
    <col min="3620" max="3622" width="11.28515625" style="4" customWidth="1"/>
    <col min="3623" max="3623" width="12.425781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8554687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710937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669" width="10.7109375" style="4" customWidth="1"/>
    <col min="3670" max="3840" width="9.140625" style="4"/>
    <col min="3841" max="3841" width="4.2851562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28515625" style="4" customWidth="1"/>
    <col min="3876" max="3878" width="11.28515625" style="4" customWidth="1"/>
    <col min="3879" max="3879" width="12.425781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8554687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710937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3925" width="10.7109375" style="4" customWidth="1"/>
    <col min="3926" max="4096" width="9.140625" style="4"/>
    <col min="4097" max="4097" width="4.2851562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28515625" style="4" customWidth="1"/>
    <col min="4132" max="4134" width="11.28515625" style="4" customWidth="1"/>
    <col min="4135" max="4135" width="12.425781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8554687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710937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181" width="10.7109375" style="4" customWidth="1"/>
    <col min="4182" max="4352" width="9.140625" style="4"/>
    <col min="4353" max="4353" width="4.2851562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28515625" style="4" customWidth="1"/>
    <col min="4388" max="4390" width="11.28515625" style="4" customWidth="1"/>
    <col min="4391" max="4391" width="12.425781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8554687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710937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437" width="10.7109375" style="4" customWidth="1"/>
    <col min="4438" max="4608" width="9.140625" style="4"/>
    <col min="4609" max="4609" width="4.2851562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28515625" style="4" customWidth="1"/>
    <col min="4644" max="4646" width="11.28515625" style="4" customWidth="1"/>
    <col min="4647" max="4647" width="12.425781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8554687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710937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693" width="10.7109375" style="4" customWidth="1"/>
    <col min="4694" max="4864" width="9.140625" style="4"/>
    <col min="4865" max="4865" width="4.2851562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28515625" style="4" customWidth="1"/>
    <col min="4900" max="4902" width="11.28515625" style="4" customWidth="1"/>
    <col min="4903" max="4903" width="12.425781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8554687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710937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4949" width="10.7109375" style="4" customWidth="1"/>
    <col min="4950" max="5120" width="9.140625" style="4"/>
    <col min="5121" max="5121" width="4.2851562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28515625" style="4" customWidth="1"/>
    <col min="5156" max="5158" width="11.28515625" style="4" customWidth="1"/>
    <col min="5159" max="5159" width="12.425781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8554687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710937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205" width="10.7109375" style="4" customWidth="1"/>
    <col min="5206" max="5376" width="9.140625" style="4"/>
    <col min="5377" max="5377" width="4.2851562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28515625" style="4" customWidth="1"/>
    <col min="5412" max="5414" width="11.28515625" style="4" customWidth="1"/>
    <col min="5415" max="5415" width="12.425781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8554687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710937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461" width="10.7109375" style="4" customWidth="1"/>
    <col min="5462" max="5632" width="9.140625" style="4"/>
    <col min="5633" max="5633" width="4.2851562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28515625" style="4" customWidth="1"/>
    <col min="5668" max="5670" width="11.28515625" style="4" customWidth="1"/>
    <col min="5671" max="5671" width="12.425781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8554687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710937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717" width="10.7109375" style="4" customWidth="1"/>
    <col min="5718" max="5888" width="9.140625" style="4"/>
    <col min="5889" max="5889" width="4.2851562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28515625" style="4" customWidth="1"/>
    <col min="5924" max="5926" width="11.28515625" style="4" customWidth="1"/>
    <col min="5927" max="5927" width="12.425781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8554687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710937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5973" width="10.7109375" style="4" customWidth="1"/>
    <col min="5974" max="6144" width="9.140625" style="4"/>
    <col min="6145" max="6145" width="4.2851562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28515625" style="4" customWidth="1"/>
    <col min="6180" max="6182" width="11.28515625" style="4" customWidth="1"/>
    <col min="6183" max="6183" width="12.425781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8554687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710937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229" width="10.7109375" style="4" customWidth="1"/>
    <col min="6230" max="6400" width="9.140625" style="4"/>
    <col min="6401" max="6401" width="4.2851562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28515625" style="4" customWidth="1"/>
    <col min="6436" max="6438" width="11.28515625" style="4" customWidth="1"/>
    <col min="6439" max="6439" width="12.425781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8554687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710937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485" width="10.7109375" style="4" customWidth="1"/>
    <col min="6486" max="6656" width="9.140625" style="4"/>
    <col min="6657" max="6657" width="4.2851562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28515625" style="4" customWidth="1"/>
    <col min="6692" max="6694" width="11.28515625" style="4" customWidth="1"/>
    <col min="6695" max="6695" width="12.425781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8554687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710937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741" width="10.7109375" style="4" customWidth="1"/>
    <col min="6742" max="6912" width="9.140625" style="4"/>
    <col min="6913" max="6913" width="4.2851562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28515625" style="4" customWidth="1"/>
    <col min="6948" max="6950" width="11.28515625" style="4" customWidth="1"/>
    <col min="6951" max="6951" width="12.425781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8554687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710937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6997" width="10.7109375" style="4" customWidth="1"/>
    <col min="6998" max="7168" width="9.140625" style="4"/>
    <col min="7169" max="7169" width="4.2851562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28515625" style="4" customWidth="1"/>
    <col min="7204" max="7206" width="11.28515625" style="4" customWidth="1"/>
    <col min="7207" max="7207" width="12.425781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8554687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710937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253" width="10.7109375" style="4" customWidth="1"/>
    <col min="7254" max="7424" width="9.140625" style="4"/>
    <col min="7425" max="7425" width="4.2851562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28515625" style="4" customWidth="1"/>
    <col min="7460" max="7462" width="11.28515625" style="4" customWidth="1"/>
    <col min="7463" max="7463" width="12.425781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8554687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710937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509" width="10.7109375" style="4" customWidth="1"/>
    <col min="7510" max="7680" width="9.140625" style="4"/>
    <col min="7681" max="7681" width="4.2851562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28515625" style="4" customWidth="1"/>
    <col min="7716" max="7718" width="11.28515625" style="4" customWidth="1"/>
    <col min="7719" max="7719" width="12.425781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8554687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710937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765" width="10.7109375" style="4" customWidth="1"/>
    <col min="7766" max="7936" width="9.140625" style="4"/>
    <col min="7937" max="7937" width="4.2851562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28515625" style="4" customWidth="1"/>
    <col min="7972" max="7974" width="11.28515625" style="4" customWidth="1"/>
    <col min="7975" max="7975" width="12.425781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8554687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710937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021" width="10.7109375" style="4" customWidth="1"/>
    <col min="8022" max="8192" width="9.140625" style="4"/>
    <col min="8193" max="8193" width="4.2851562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28515625" style="4" customWidth="1"/>
    <col min="8228" max="8230" width="11.28515625" style="4" customWidth="1"/>
    <col min="8231" max="8231" width="12.425781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8554687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710937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277" width="10.7109375" style="4" customWidth="1"/>
    <col min="8278" max="8448" width="9.140625" style="4"/>
    <col min="8449" max="8449" width="4.2851562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28515625" style="4" customWidth="1"/>
    <col min="8484" max="8486" width="11.28515625" style="4" customWidth="1"/>
    <col min="8487" max="8487" width="12.425781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8554687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710937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533" width="10.7109375" style="4" customWidth="1"/>
    <col min="8534" max="8704" width="9.140625" style="4"/>
    <col min="8705" max="8705" width="4.2851562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28515625" style="4" customWidth="1"/>
    <col min="8740" max="8742" width="11.28515625" style="4" customWidth="1"/>
    <col min="8743" max="8743" width="12.425781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8554687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710937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789" width="10.7109375" style="4" customWidth="1"/>
    <col min="8790" max="8960" width="9.140625" style="4"/>
    <col min="8961" max="8961" width="4.2851562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28515625" style="4" customWidth="1"/>
    <col min="8996" max="8998" width="11.28515625" style="4" customWidth="1"/>
    <col min="8999" max="8999" width="12.425781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8554687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710937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045" width="10.7109375" style="4" customWidth="1"/>
    <col min="9046" max="9216" width="9.140625" style="4"/>
    <col min="9217" max="9217" width="4.2851562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28515625" style="4" customWidth="1"/>
    <col min="9252" max="9254" width="11.28515625" style="4" customWidth="1"/>
    <col min="9255" max="9255" width="12.425781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8554687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710937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301" width="10.7109375" style="4" customWidth="1"/>
    <col min="9302" max="9472" width="9.140625" style="4"/>
    <col min="9473" max="9473" width="4.2851562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28515625" style="4" customWidth="1"/>
    <col min="9508" max="9510" width="11.28515625" style="4" customWidth="1"/>
    <col min="9511" max="9511" width="12.425781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8554687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710937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557" width="10.7109375" style="4" customWidth="1"/>
    <col min="9558" max="9728" width="9.140625" style="4"/>
    <col min="9729" max="9729" width="4.2851562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28515625" style="4" customWidth="1"/>
    <col min="9764" max="9766" width="11.28515625" style="4" customWidth="1"/>
    <col min="9767" max="9767" width="12.425781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8554687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710937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813" width="10.7109375" style="4" customWidth="1"/>
    <col min="9814" max="9984" width="9.140625" style="4"/>
    <col min="9985" max="9985" width="4.2851562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28515625" style="4" customWidth="1"/>
    <col min="10020" max="10022" width="11.28515625" style="4" customWidth="1"/>
    <col min="10023" max="10023" width="12.425781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8554687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710937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069" width="10.7109375" style="4" customWidth="1"/>
    <col min="10070" max="10240" width="9.140625" style="4"/>
    <col min="10241" max="10241" width="4.2851562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28515625" style="4" customWidth="1"/>
    <col min="10276" max="10278" width="11.28515625" style="4" customWidth="1"/>
    <col min="10279" max="10279" width="12.425781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8554687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710937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325" width="10.7109375" style="4" customWidth="1"/>
    <col min="10326" max="10496" width="9.140625" style="4"/>
    <col min="10497" max="10497" width="4.2851562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28515625" style="4" customWidth="1"/>
    <col min="10532" max="10534" width="11.28515625" style="4" customWidth="1"/>
    <col min="10535" max="10535" width="12.425781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8554687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710937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581" width="10.7109375" style="4" customWidth="1"/>
    <col min="10582" max="10752" width="9.140625" style="4"/>
    <col min="10753" max="10753" width="4.2851562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28515625" style="4" customWidth="1"/>
    <col min="10788" max="10790" width="11.28515625" style="4" customWidth="1"/>
    <col min="10791" max="10791" width="12.425781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8554687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710937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0837" width="10.7109375" style="4" customWidth="1"/>
    <col min="10838" max="11008" width="9.140625" style="4"/>
    <col min="11009" max="11009" width="4.2851562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28515625" style="4" customWidth="1"/>
    <col min="11044" max="11046" width="11.28515625" style="4" customWidth="1"/>
    <col min="11047" max="11047" width="12.425781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8554687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710937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093" width="10.7109375" style="4" customWidth="1"/>
    <col min="11094" max="11264" width="9.140625" style="4"/>
    <col min="11265" max="11265" width="4.2851562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28515625" style="4" customWidth="1"/>
    <col min="11300" max="11302" width="11.28515625" style="4" customWidth="1"/>
    <col min="11303" max="11303" width="12.425781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8554687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710937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349" width="10.7109375" style="4" customWidth="1"/>
    <col min="11350" max="11520" width="9.140625" style="4"/>
    <col min="11521" max="11521" width="4.2851562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28515625" style="4" customWidth="1"/>
    <col min="11556" max="11558" width="11.28515625" style="4" customWidth="1"/>
    <col min="11559" max="11559" width="12.425781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8554687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710937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605" width="10.7109375" style="4" customWidth="1"/>
    <col min="11606" max="11776" width="9.140625" style="4"/>
    <col min="11777" max="11777" width="4.2851562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28515625" style="4" customWidth="1"/>
    <col min="11812" max="11814" width="11.28515625" style="4" customWidth="1"/>
    <col min="11815" max="11815" width="12.425781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8554687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710937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1861" width="10.7109375" style="4" customWidth="1"/>
    <col min="11862" max="12032" width="9.140625" style="4"/>
    <col min="12033" max="12033" width="4.2851562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28515625" style="4" customWidth="1"/>
    <col min="12068" max="12070" width="11.28515625" style="4" customWidth="1"/>
    <col min="12071" max="12071" width="12.425781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8554687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710937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117" width="10.7109375" style="4" customWidth="1"/>
    <col min="12118" max="12288" width="9.140625" style="4"/>
    <col min="12289" max="12289" width="4.2851562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28515625" style="4" customWidth="1"/>
    <col min="12324" max="12326" width="11.28515625" style="4" customWidth="1"/>
    <col min="12327" max="12327" width="12.425781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8554687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710937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373" width="10.7109375" style="4" customWidth="1"/>
    <col min="12374" max="12544" width="9.140625" style="4"/>
    <col min="12545" max="12545" width="4.2851562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28515625" style="4" customWidth="1"/>
    <col min="12580" max="12582" width="11.28515625" style="4" customWidth="1"/>
    <col min="12583" max="12583" width="12.425781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8554687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710937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629" width="10.7109375" style="4" customWidth="1"/>
    <col min="12630" max="12800" width="9.140625" style="4"/>
    <col min="12801" max="12801" width="4.2851562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28515625" style="4" customWidth="1"/>
    <col min="12836" max="12838" width="11.28515625" style="4" customWidth="1"/>
    <col min="12839" max="12839" width="12.425781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8554687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710937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2885" width="10.7109375" style="4" customWidth="1"/>
    <col min="12886" max="13056" width="9.140625" style="4"/>
    <col min="13057" max="13057" width="4.2851562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28515625" style="4" customWidth="1"/>
    <col min="13092" max="13094" width="11.28515625" style="4" customWidth="1"/>
    <col min="13095" max="13095" width="12.425781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8554687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710937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141" width="10.7109375" style="4" customWidth="1"/>
    <col min="13142" max="13312" width="9.140625" style="4"/>
    <col min="13313" max="13313" width="4.2851562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28515625" style="4" customWidth="1"/>
    <col min="13348" max="13350" width="11.28515625" style="4" customWidth="1"/>
    <col min="13351" max="13351" width="12.425781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8554687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710937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397" width="10.7109375" style="4" customWidth="1"/>
    <col min="13398" max="13568" width="9.140625" style="4"/>
    <col min="13569" max="13569" width="4.2851562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28515625" style="4" customWidth="1"/>
    <col min="13604" max="13606" width="11.28515625" style="4" customWidth="1"/>
    <col min="13607" max="13607" width="12.425781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8554687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710937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653" width="10.7109375" style="4" customWidth="1"/>
    <col min="13654" max="13824" width="9.140625" style="4"/>
    <col min="13825" max="13825" width="4.2851562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28515625" style="4" customWidth="1"/>
    <col min="13860" max="13862" width="11.28515625" style="4" customWidth="1"/>
    <col min="13863" max="13863" width="12.425781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8554687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710937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3909" width="10.7109375" style="4" customWidth="1"/>
    <col min="13910" max="14080" width="9.140625" style="4"/>
    <col min="14081" max="14081" width="4.2851562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28515625" style="4" customWidth="1"/>
    <col min="14116" max="14118" width="11.28515625" style="4" customWidth="1"/>
    <col min="14119" max="14119" width="12.425781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8554687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710937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165" width="10.7109375" style="4" customWidth="1"/>
    <col min="14166" max="14336" width="9.140625" style="4"/>
    <col min="14337" max="14337" width="4.2851562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28515625" style="4" customWidth="1"/>
    <col min="14372" max="14374" width="11.28515625" style="4" customWidth="1"/>
    <col min="14375" max="14375" width="12.425781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8554687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710937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421" width="10.7109375" style="4" customWidth="1"/>
    <col min="14422" max="14592" width="9.140625" style="4"/>
    <col min="14593" max="14593" width="4.2851562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28515625" style="4" customWidth="1"/>
    <col min="14628" max="14630" width="11.28515625" style="4" customWidth="1"/>
    <col min="14631" max="14631" width="12.425781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8554687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710937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677" width="10.7109375" style="4" customWidth="1"/>
    <col min="14678" max="14848" width="9.140625" style="4"/>
    <col min="14849" max="14849" width="4.2851562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28515625" style="4" customWidth="1"/>
    <col min="14884" max="14886" width="11.28515625" style="4" customWidth="1"/>
    <col min="14887" max="14887" width="12.425781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8554687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710937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4933" width="10.7109375" style="4" customWidth="1"/>
    <col min="14934" max="15104" width="9.140625" style="4"/>
    <col min="15105" max="15105" width="4.2851562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28515625" style="4" customWidth="1"/>
    <col min="15140" max="15142" width="11.28515625" style="4" customWidth="1"/>
    <col min="15143" max="15143" width="12.425781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8554687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710937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189" width="10.7109375" style="4" customWidth="1"/>
    <col min="15190" max="15360" width="9.140625" style="4"/>
    <col min="15361" max="15361" width="4.2851562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28515625" style="4" customWidth="1"/>
    <col min="15396" max="15398" width="11.28515625" style="4" customWidth="1"/>
    <col min="15399" max="15399" width="12.425781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8554687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710937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445" width="10.7109375" style="4" customWidth="1"/>
    <col min="15446" max="15616" width="9.140625" style="4"/>
    <col min="15617" max="15617" width="4.2851562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28515625" style="4" customWidth="1"/>
    <col min="15652" max="15654" width="11.28515625" style="4" customWidth="1"/>
    <col min="15655" max="15655" width="12.425781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8554687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710937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701" width="10.7109375" style="4" customWidth="1"/>
    <col min="15702" max="15872" width="9.140625" style="4"/>
    <col min="15873" max="15873" width="4.2851562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28515625" style="4" customWidth="1"/>
    <col min="15908" max="15910" width="11.28515625" style="4" customWidth="1"/>
    <col min="15911" max="15911" width="12.425781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8554687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710937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5957" width="10.7109375" style="4" customWidth="1"/>
    <col min="15958" max="16128" width="9.140625" style="4"/>
    <col min="16129" max="16129" width="4.2851562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28515625" style="4" customWidth="1"/>
    <col min="16164" max="16166" width="11.28515625" style="4" customWidth="1"/>
    <col min="16167" max="16167" width="12.425781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8554687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710937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213" width="10.7109375" style="4" customWidth="1"/>
    <col min="16214" max="16384" width="9.140625" style="4"/>
  </cols>
  <sheetData>
    <row r="1" spans="1:90" s="5" customFormat="1" ht="13.35" customHeight="1" x14ac:dyDescent="0.25">
      <c r="A1" s="102"/>
      <c r="B1" s="102"/>
      <c r="C1" s="102"/>
      <c r="D1" s="246" t="s">
        <v>220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 t="s">
        <v>220</v>
      </c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220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220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220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220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  <c r="CH1" s="103"/>
    </row>
    <row r="2" spans="1:90" s="10" customFormat="1" ht="12.75" customHeight="1" x14ac:dyDescent="0.2">
      <c r="A2" s="6"/>
      <c r="B2" s="6"/>
      <c r="C2" s="6" t="s">
        <v>1</v>
      </c>
      <c r="D2" s="7" t="s">
        <v>2</v>
      </c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0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  <c r="CH3" s="9"/>
    </row>
    <row r="4" spans="1:90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  <c r="CH4" s="115"/>
    </row>
    <row r="5" spans="1:90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221"/>
      <c r="CC5" s="118"/>
      <c r="CD5" s="118" t="s">
        <v>361</v>
      </c>
      <c r="CE5" s="122" t="s">
        <v>177</v>
      </c>
      <c r="CF5" s="123" t="s">
        <v>213</v>
      </c>
      <c r="CG5" s="124" t="s">
        <v>214</v>
      </c>
      <c r="CH5" s="124" t="s">
        <v>367</v>
      </c>
    </row>
    <row r="6" spans="1:90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 t="s">
        <v>189</v>
      </c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 t="s">
        <v>192</v>
      </c>
    </row>
    <row r="7" spans="1:90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8">
        <v>82</v>
      </c>
    </row>
    <row r="8" spans="1:90" customFormat="1" ht="15" x14ac:dyDescent="0.25">
      <c r="A8" s="139">
        <v>1</v>
      </c>
      <c r="B8" s="52" t="s">
        <v>230</v>
      </c>
      <c r="C8" s="53" t="s">
        <v>296</v>
      </c>
      <c r="D8" s="54">
        <v>668701.93277207972</v>
      </c>
      <c r="E8" s="54">
        <v>11919.028407851989</v>
      </c>
      <c r="F8" s="54">
        <v>8033.0002825435358</v>
      </c>
      <c r="G8" s="54">
        <v>298.26074539294666</v>
      </c>
      <c r="H8" s="54">
        <v>1041934.0940780711</v>
      </c>
      <c r="I8" s="54">
        <v>31838.388193396651</v>
      </c>
      <c r="J8" s="54">
        <v>0</v>
      </c>
      <c r="K8" s="54">
        <v>0</v>
      </c>
      <c r="L8" s="54">
        <v>0</v>
      </c>
      <c r="M8" s="54">
        <v>0</v>
      </c>
      <c r="N8" s="54">
        <v>140.70875666777852</v>
      </c>
      <c r="O8" s="54">
        <v>3829.9030941753417</v>
      </c>
      <c r="P8" s="54">
        <v>18004.203768411273</v>
      </c>
      <c r="Q8" s="54">
        <v>0</v>
      </c>
      <c r="R8" s="54">
        <v>0</v>
      </c>
      <c r="S8" s="54">
        <v>0</v>
      </c>
      <c r="T8" s="54">
        <v>0</v>
      </c>
      <c r="U8" s="54">
        <v>6.4263409943998013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3713.1370962666992</v>
      </c>
      <c r="AD8" s="54">
        <v>124.06921394847363</v>
      </c>
      <c r="AE8" s="54">
        <v>3.9918981993430349E-3</v>
      </c>
      <c r="AF8" s="54">
        <v>328.56117537276953</v>
      </c>
      <c r="AG8" s="54">
        <v>99.396326512235177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29387.339879355444</v>
      </c>
      <c r="AN8" s="54">
        <v>7.0870404396446656</v>
      </c>
      <c r="AO8" s="54">
        <v>0</v>
      </c>
      <c r="AP8" s="54">
        <v>0</v>
      </c>
      <c r="AQ8" s="54">
        <v>0</v>
      </c>
      <c r="AR8" s="54">
        <v>57.479054659989949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101.74581653821195</v>
      </c>
      <c r="AY8" s="54">
        <v>1027.9185779954307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5144.5789900205946</v>
      </c>
      <c r="BF8" s="54">
        <v>154.34651381082645</v>
      </c>
      <c r="BG8" s="54">
        <v>2028.4158930009528</v>
      </c>
      <c r="BH8" s="54">
        <v>1852.3766403983213</v>
      </c>
      <c r="BI8" s="54">
        <v>695.06332604252827</v>
      </c>
      <c r="BJ8" s="54">
        <v>126.73829386671996</v>
      </c>
      <c r="BK8" s="54">
        <v>387.90036906112215</v>
      </c>
      <c r="BL8" s="54">
        <v>51.913414648292644</v>
      </c>
      <c r="BM8" s="54">
        <v>0</v>
      </c>
      <c r="BN8" s="54">
        <v>752.1790639010253</v>
      </c>
      <c r="BO8" s="54">
        <v>0</v>
      </c>
      <c r="BP8" s="54">
        <v>0</v>
      </c>
      <c r="BQ8" s="55">
        <f>SUM(D8:BP8)</f>
        <v>1830746.1971173219</v>
      </c>
      <c r="BR8" s="54">
        <v>1215808.6869014085</v>
      </c>
      <c r="BS8" s="54">
        <v>32.796373295486809</v>
      </c>
      <c r="BT8" s="54">
        <v>0</v>
      </c>
      <c r="BU8" s="140">
        <f>SUM(BR8:BT8)</f>
        <v>1215841.4832747041</v>
      </c>
      <c r="BV8" s="54">
        <v>195891.90636763949</v>
      </c>
      <c r="BW8" s="54">
        <v>0</v>
      </c>
      <c r="BX8" s="54">
        <v>-36979.226191561931</v>
      </c>
      <c r="BY8" s="141">
        <f>BX8+BW8</f>
        <v>-36979.226191561931</v>
      </c>
      <c r="BZ8" s="141">
        <f>BV8+BY8</f>
        <v>158912.68017607756</v>
      </c>
      <c r="CA8" s="54">
        <v>293893.1391844477</v>
      </c>
      <c r="CB8" s="54"/>
      <c r="CC8" s="54"/>
      <c r="CD8" s="58">
        <v>176402.50761849785</v>
      </c>
      <c r="CE8" s="55">
        <f>SUM(CA8:CD8)</f>
        <v>470295.64680294553</v>
      </c>
      <c r="CF8" s="142">
        <f>CE8+BZ8+BU8</f>
        <v>1845049.8102537272</v>
      </c>
      <c r="CG8" s="143">
        <f>CF8+BQ8</f>
        <v>3675796.0073710494</v>
      </c>
      <c r="CH8" s="143">
        <f>ponuda2013!BV8</f>
        <v>3675796.0073710498</v>
      </c>
      <c r="CI8" s="62">
        <f>CH8-CG8</f>
        <v>0</v>
      </c>
      <c r="CL8" s="62"/>
    </row>
    <row r="9" spans="1:90" customFormat="1" ht="15" x14ac:dyDescent="0.25">
      <c r="A9" s="139">
        <v>2</v>
      </c>
      <c r="B9" s="64" t="s">
        <v>231</v>
      </c>
      <c r="C9" s="65" t="s">
        <v>297</v>
      </c>
      <c r="D9" s="54">
        <v>0</v>
      </c>
      <c r="E9" s="54">
        <v>1195.9182650001658</v>
      </c>
      <c r="F9" s="54">
        <v>0</v>
      </c>
      <c r="G9" s="54">
        <v>0</v>
      </c>
      <c r="H9" s="54">
        <v>0</v>
      </c>
      <c r="I9" s="54">
        <v>0</v>
      </c>
      <c r="J9" s="54">
        <v>6498.6709748419989</v>
      </c>
      <c r="K9" s="54">
        <v>0</v>
      </c>
      <c r="L9" s="54">
        <v>0</v>
      </c>
      <c r="M9" s="54">
        <v>0</v>
      </c>
      <c r="N9" s="54">
        <v>5.1166707943495293</v>
      </c>
      <c r="O9" s="54">
        <v>0</v>
      </c>
      <c r="P9" s="54">
        <v>1088.4871801730706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1.098004230960842</v>
      </c>
      <c r="AD9" s="54">
        <v>20.995685042887363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9.2914740310810213</v>
      </c>
      <c r="AL9" s="54">
        <v>0</v>
      </c>
      <c r="AM9" s="54">
        <v>2.5106464611763646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2.7547837165467044</v>
      </c>
      <c r="AZ9" s="54">
        <v>0</v>
      </c>
      <c r="BA9" s="54">
        <v>0.49892458202681145</v>
      </c>
      <c r="BB9" s="54">
        <v>0</v>
      </c>
      <c r="BC9" s="54">
        <v>4.7763921521455512E-2</v>
      </c>
      <c r="BD9" s="54">
        <v>0</v>
      </c>
      <c r="BE9" s="54">
        <v>0</v>
      </c>
      <c r="BF9" s="54">
        <v>28.446162196657706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0.96896890487455134</v>
      </c>
      <c r="BO9" s="54">
        <v>0</v>
      </c>
      <c r="BP9" s="54">
        <v>0</v>
      </c>
      <c r="BQ9" s="55">
        <f t="shared" ref="BQ9:BQ72" si="0">SUM(D9:BP9)</f>
        <v>8854.8055038973198</v>
      </c>
      <c r="BR9" s="54">
        <v>11991.758456658921</v>
      </c>
      <c r="BS9" s="54">
        <v>0</v>
      </c>
      <c r="BT9" s="54">
        <v>35.112264888277032</v>
      </c>
      <c r="BU9" s="140">
        <f t="shared" ref="BU9:BU72" si="1">SUM(BR9:BT9)</f>
        <v>12026.870721547199</v>
      </c>
      <c r="BV9" s="54">
        <v>76.849259500383624</v>
      </c>
      <c r="BW9" s="54">
        <v>0</v>
      </c>
      <c r="BX9" s="54">
        <v>-159.18731720180361</v>
      </c>
      <c r="BY9" s="141">
        <f t="shared" ref="BY9:BY72" si="2">BX9+BW9</f>
        <v>-159.18731720180361</v>
      </c>
      <c r="BZ9" s="141">
        <f t="shared" ref="BZ9:BZ72" si="3">BV9+BY9</f>
        <v>-82.338057701419984</v>
      </c>
      <c r="CA9" s="54">
        <v>2588.7742308702032</v>
      </c>
      <c r="CB9" s="54"/>
      <c r="CC9" s="54"/>
      <c r="CD9" s="58">
        <v>6.8876013867004904</v>
      </c>
      <c r="CE9" s="55">
        <f t="shared" ref="CE9:CE72" si="4">SUM(CA9:CD9)</f>
        <v>2595.6618322569038</v>
      </c>
      <c r="CF9" s="142">
        <f t="shared" ref="CF9:CF72" si="5">CE9+BZ9+BU9</f>
        <v>14540.194496102682</v>
      </c>
      <c r="CG9" s="143">
        <f t="shared" ref="CG9:CG72" si="6">CF9+BQ9</f>
        <v>23395</v>
      </c>
      <c r="CH9" s="143">
        <f>ponuda2013!BV9</f>
        <v>23395</v>
      </c>
      <c r="CI9" s="62">
        <f t="shared" ref="CI9:CI72" si="7">CH9-CG9</f>
        <v>0</v>
      </c>
      <c r="CL9" s="62"/>
    </row>
    <row r="10" spans="1:90" customFormat="1" ht="15" x14ac:dyDescent="0.25">
      <c r="A10" s="139">
        <v>3</v>
      </c>
      <c r="B10" s="64" t="s">
        <v>232</v>
      </c>
      <c r="C10" s="65" t="s">
        <v>298</v>
      </c>
      <c r="D10" s="54">
        <v>139.67869979510314</v>
      </c>
      <c r="E10" s="54">
        <v>0</v>
      </c>
      <c r="F10" s="54">
        <v>23362.619631625628</v>
      </c>
      <c r="G10" s="54">
        <v>0</v>
      </c>
      <c r="H10" s="54">
        <v>9838.8633667694085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1859.5071357155593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118.40978356612656</v>
      </c>
      <c r="BH10" s="54">
        <v>0</v>
      </c>
      <c r="BI10" s="54">
        <v>2.13713418282742</v>
      </c>
      <c r="BJ10" s="54">
        <v>93.186403186722373</v>
      </c>
      <c r="BK10" s="54">
        <v>0</v>
      </c>
      <c r="BL10" s="54">
        <v>44.843933656522445</v>
      </c>
      <c r="BM10" s="54">
        <v>0</v>
      </c>
      <c r="BN10" s="54">
        <v>0</v>
      </c>
      <c r="BO10" s="54">
        <v>0</v>
      </c>
      <c r="BP10" s="54">
        <v>0</v>
      </c>
      <c r="BQ10" s="55">
        <f t="shared" si="0"/>
        <v>35459.246088497894</v>
      </c>
      <c r="BR10" s="54">
        <v>33990.525508298102</v>
      </c>
      <c r="BS10" s="54">
        <v>0</v>
      </c>
      <c r="BT10" s="54">
        <v>0</v>
      </c>
      <c r="BU10" s="140">
        <f t="shared" si="1"/>
        <v>33990.525508298102</v>
      </c>
      <c r="BV10" s="54">
        <v>0</v>
      </c>
      <c r="BW10" s="54">
        <v>0</v>
      </c>
      <c r="BX10" s="54">
        <v>-1211.8904188990964</v>
      </c>
      <c r="BY10" s="141">
        <f t="shared" si="2"/>
        <v>-1211.8904188990964</v>
      </c>
      <c r="BZ10" s="141">
        <f t="shared" si="3"/>
        <v>-1211.8904188990964</v>
      </c>
      <c r="CA10" s="54">
        <v>39377.265085267049</v>
      </c>
      <c r="CB10" s="54"/>
      <c r="CC10" s="54"/>
      <c r="CD10" s="58">
        <v>4199.8537368360421</v>
      </c>
      <c r="CE10" s="55">
        <f t="shared" si="4"/>
        <v>43577.11882210309</v>
      </c>
      <c r="CF10" s="142">
        <f t="shared" si="5"/>
        <v>76355.753911502092</v>
      </c>
      <c r="CG10" s="143">
        <f t="shared" si="6"/>
        <v>111814.99999999999</v>
      </c>
      <c r="CH10" s="143">
        <f>ponuda2013!BV10</f>
        <v>111815</v>
      </c>
      <c r="CI10" s="62">
        <f t="shared" si="7"/>
        <v>0</v>
      </c>
      <c r="CL10" s="62"/>
    </row>
    <row r="11" spans="1:90" customFormat="1" ht="15" x14ac:dyDescent="0.25">
      <c r="A11" s="139">
        <v>4</v>
      </c>
      <c r="B11" s="64" t="s">
        <v>233</v>
      </c>
      <c r="C11" s="65" t="s">
        <v>358</v>
      </c>
      <c r="D11" s="54">
        <v>34.152382765155274</v>
      </c>
      <c r="E11" s="54">
        <v>5743.196863549656</v>
      </c>
      <c r="F11" s="54">
        <v>0</v>
      </c>
      <c r="G11" s="54">
        <v>0</v>
      </c>
      <c r="H11" s="54">
        <v>587.33523898113708</v>
      </c>
      <c r="I11" s="54">
        <v>0</v>
      </c>
      <c r="J11" s="54">
        <v>0</v>
      </c>
      <c r="K11" s="54">
        <v>2.114113767124508</v>
      </c>
      <c r="L11" s="54">
        <v>0</v>
      </c>
      <c r="M11" s="54">
        <v>10045647.841983564</v>
      </c>
      <c r="N11" s="54">
        <v>178137.24588976579</v>
      </c>
      <c r="O11" s="54">
        <v>178.86286988707451</v>
      </c>
      <c r="P11" s="54">
        <v>0</v>
      </c>
      <c r="Q11" s="54">
        <v>157914.85123604734</v>
      </c>
      <c r="R11" s="54">
        <v>5109.0258363814482</v>
      </c>
      <c r="S11" s="54">
        <v>1415.8934504960803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4906548.5067973286</v>
      </c>
      <c r="AB11" s="54">
        <v>0</v>
      </c>
      <c r="AC11" s="54">
        <v>1519.8145755722173</v>
      </c>
      <c r="AD11" s="54">
        <v>230600.66790649391</v>
      </c>
      <c r="AE11" s="54">
        <v>0</v>
      </c>
      <c r="AF11" s="54">
        <v>3597.8918346791966</v>
      </c>
      <c r="AG11" s="54">
        <v>6568.8913064410963</v>
      </c>
      <c r="AH11" s="54">
        <v>30996.909382640944</v>
      </c>
      <c r="AI11" s="54">
        <v>116.41161633132869</v>
      </c>
      <c r="AJ11" s="54">
        <v>0</v>
      </c>
      <c r="AK11" s="54">
        <v>63654.348356277063</v>
      </c>
      <c r="AL11" s="54">
        <v>9.489611491950555</v>
      </c>
      <c r="AM11" s="54">
        <v>44802.990808212526</v>
      </c>
      <c r="AN11" s="54">
        <v>1132.2789799660784</v>
      </c>
      <c r="AO11" s="54">
        <v>0</v>
      </c>
      <c r="AP11" s="54">
        <v>1165.0765857409692</v>
      </c>
      <c r="AQ11" s="54">
        <v>0</v>
      </c>
      <c r="AR11" s="54">
        <v>0</v>
      </c>
      <c r="AS11" s="54">
        <v>0</v>
      </c>
      <c r="AT11" s="54">
        <v>0</v>
      </c>
      <c r="AU11" s="54">
        <v>672.13655365496004</v>
      </c>
      <c r="AV11" s="54">
        <v>0</v>
      </c>
      <c r="AW11" s="54">
        <v>25.018284731701595</v>
      </c>
      <c r="AX11" s="54">
        <v>6344.6971184039894</v>
      </c>
      <c r="AY11" s="54">
        <v>265.99735928848725</v>
      </c>
      <c r="AZ11" s="54">
        <v>0</v>
      </c>
      <c r="BA11" s="54">
        <v>1001.8759724956348</v>
      </c>
      <c r="BB11" s="54">
        <v>0</v>
      </c>
      <c r="BC11" s="54">
        <v>0</v>
      </c>
      <c r="BD11" s="54">
        <v>0</v>
      </c>
      <c r="BE11" s="54">
        <v>5525.2621373127786</v>
      </c>
      <c r="BF11" s="54">
        <v>0</v>
      </c>
      <c r="BG11" s="54">
        <v>455.46912268304277</v>
      </c>
      <c r="BH11" s="54">
        <v>5226.4871477655006</v>
      </c>
      <c r="BI11" s="54">
        <v>7941.0096364047376</v>
      </c>
      <c r="BJ11" s="54">
        <v>1.1122329347859712</v>
      </c>
      <c r="BK11" s="54">
        <v>50.08132771834623</v>
      </c>
      <c r="BL11" s="54">
        <v>4174.6513313824071</v>
      </c>
      <c r="BM11" s="54">
        <v>15.768720732523391</v>
      </c>
      <c r="BN11" s="54">
        <v>318.44439505548877</v>
      </c>
      <c r="BO11" s="54">
        <v>0</v>
      </c>
      <c r="BP11" s="54">
        <v>0</v>
      </c>
      <c r="BQ11" s="55">
        <f t="shared" si="0"/>
        <v>15717501.808966948</v>
      </c>
      <c r="BR11" s="54">
        <v>0</v>
      </c>
      <c r="BS11" s="54">
        <v>0</v>
      </c>
      <c r="BT11" s="54">
        <v>0</v>
      </c>
      <c r="BU11" s="140">
        <f t="shared" si="1"/>
        <v>0</v>
      </c>
      <c r="BV11" s="54">
        <v>4227.5403342152849</v>
      </c>
      <c r="BW11" s="54">
        <v>0</v>
      </c>
      <c r="BX11" s="54">
        <v>-2452.6487917100962</v>
      </c>
      <c r="BY11" s="141">
        <f t="shared" si="2"/>
        <v>-2452.6487917100962</v>
      </c>
      <c r="BZ11" s="141">
        <f t="shared" si="3"/>
        <v>1774.8915425051887</v>
      </c>
      <c r="CA11" s="54">
        <v>734296.53814542317</v>
      </c>
      <c r="CB11" s="54"/>
      <c r="CC11" s="54"/>
      <c r="CD11" s="58">
        <v>944.76134512728026</v>
      </c>
      <c r="CE11" s="55">
        <f t="shared" si="4"/>
        <v>735241.29949055042</v>
      </c>
      <c r="CF11" s="142">
        <f t="shared" si="5"/>
        <v>737016.19103305566</v>
      </c>
      <c r="CG11" s="143">
        <f t="shared" si="6"/>
        <v>16454518.000000004</v>
      </c>
      <c r="CH11" s="143">
        <f>ponuda2013!BV11</f>
        <v>16454518</v>
      </c>
      <c r="CI11" s="62">
        <f t="shared" si="7"/>
        <v>0</v>
      </c>
      <c r="CL11" s="62"/>
    </row>
    <row r="12" spans="1:90" customFormat="1" ht="15" x14ac:dyDescent="0.25">
      <c r="A12" s="139">
        <v>5</v>
      </c>
      <c r="B12" s="64" t="s">
        <v>234</v>
      </c>
      <c r="C12" s="65" t="s">
        <v>359</v>
      </c>
      <c r="D12" s="54">
        <v>332851.01111419161</v>
      </c>
      <c r="E12" s="54">
        <v>1842.987780262265</v>
      </c>
      <c r="F12" s="54">
        <v>0</v>
      </c>
      <c r="G12" s="54">
        <v>0</v>
      </c>
      <c r="H12" s="54">
        <v>1783549.7730332816</v>
      </c>
      <c r="I12" s="54">
        <v>0</v>
      </c>
      <c r="J12" s="54">
        <v>0</v>
      </c>
      <c r="K12" s="54">
        <v>10983.513492991793</v>
      </c>
      <c r="L12" s="54">
        <v>0</v>
      </c>
      <c r="M12" s="54">
        <v>0</v>
      </c>
      <c r="N12" s="54">
        <v>111570.56458691006</v>
      </c>
      <c r="O12" s="54">
        <v>26782.809856270051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221.06774051485564</v>
      </c>
      <c r="AD12" s="54">
        <v>1848.831063441419</v>
      </c>
      <c r="AE12" s="54">
        <v>563.46312652569316</v>
      </c>
      <c r="AF12" s="54">
        <v>57936.508555747212</v>
      </c>
      <c r="AG12" s="54">
        <v>13408.251630078223</v>
      </c>
      <c r="AH12" s="54">
        <v>235.48296023660598</v>
      </c>
      <c r="AI12" s="54">
        <v>0</v>
      </c>
      <c r="AJ12" s="54">
        <v>61.777318656784175</v>
      </c>
      <c r="AK12" s="54">
        <v>2148.2928716609117</v>
      </c>
      <c r="AL12" s="54">
        <v>0</v>
      </c>
      <c r="AM12" s="54">
        <v>767496.77367303299</v>
      </c>
      <c r="AN12" s="54">
        <v>205.76999692056637</v>
      </c>
      <c r="AO12" s="54">
        <v>0</v>
      </c>
      <c r="AP12" s="54">
        <v>0</v>
      </c>
      <c r="AQ12" s="54">
        <v>0</v>
      </c>
      <c r="AR12" s="54">
        <v>0</v>
      </c>
      <c r="AS12" s="54">
        <v>2189.5949610431289</v>
      </c>
      <c r="AT12" s="54">
        <v>0</v>
      </c>
      <c r="AU12" s="54">
        <v>0</v>
      </c>
      <c r="AV12" s="54">
        <v>0</v>
      </c>
      <c r="AW12" s="54">
        <v>1502.5726780188454</v>
      </c>
      <c r="AX12" s="54">
        <v>49.207793411684541</v>
      </c>
      <c r="AY12" s="54">
        <v>270.25922112373632</v>
      </c>
      <c r="AZ12" s="54">
        <v>115.12958245318917</v>
      </c>
      <c r="BA12" s="54">
        <v>192.85146920156066</v>
      </c>
      <c r="BB12" s="54">
        <v>0</v>
      </c>
      <c r="BC12" s="54">
        <v>0</v>
      </c>
      <c r="BD12" s="54">
        <v>0</v>
      </c>
      <c r="BE12" s="54">
        <v>326.85832508345231</v>
      </c>
      <c r="BF12" s="54">
        <v>7323.7372741014669</v>
      </c>
      <c r="BG12" s="54">
        <v>17463.298735894208</v>
      </c>
      <c r="BH12" s="54">
        <v>18923.645843890867</v>
      </c>
      <c r="BI12" s="54">
        <v>28414.978134030738</v>
      </c>
      <c r="BJ12" s="54">
        <v>8860.8701810084276</v>
      </c>
      <c r="BK12" s="54">
        <v>2001.3168427405078</v>
      </c>
      <c r="BL12" s="54">
        <v>2791.2818819448735</v>
      </c>
      <c r="BM12" s="54">
        <v>0</v>
      </c>
      <c r="BN12" s="54">
        <v>0</v>
      </c>
      <c r="BO12" s="54">
        <v>0</v>
      </c>
      <c r="BP12" s="54">
        <v>0</v>
      </c>
      <c r="BQ12" s="55">
        <f t="shared" si="0"/>
        <v>3202132.4817246683</v>
      </c>
      <c r="BR12" s="54">
        <v>7401803.9497124236</v>
      </c>
      <c r="BS12" s="54">
        <v>0</v>
      </c>
      <c r="BT12" s="54">
        <v>0</v>
      </c>
      <c r="BU12" s="140">
        <f t="shared" si="1"/>
        <v>7401803.9497124236</v>
      </c>
      <c r="BV12" s="54">
        <v>0</v>
      </c>
      <c r="BW12" s="54">
        <v>0</v>
      </c>
      <c r="BX12" s="54">
        <v>-67882.901972888372</v>
      </c>
      <c r="BY12" s="141">
        <f t="shared" si="2"/>
        <v>-67882.901972888372</v>
      </c>
      <c r="BZ12" s="141">
        <f t="shared" si="3"/>
        <v>-67882.901972888372</v>
      </c>
      <c r="CA12" s="54">
        <v>961373.94843675802</v>
      </c>
      <c r="CB12" s="54"/>
      <c r="CC12" s="54"/>
      <c r="CD12" s="58">
        <v>890036.76682927867</v>
      </c>
      <c r="CE12" s="55">
        <f t="shared" si="4"/>
        <v>1851410.7152660368</v>
      </c>
      <c r="CF12" s="142">
        <f t="shared" si="5"/>
        <v>9185331.7630055714</v>
      </c>
      <c r="CG12" s="143">
        <f t="shared" si="6"/>
        <v>12387464.24473024</v>
      </c>
      <c r="CH12" s="143">
        <f>ponuda2013!BV12</f>
        <v>12387464.244730242</v>
      </c>
      <c r="CI12" s="62">
        <f t="shared" si="7"/>
        <v>0</v>
      </c>
      <c r="CL12" s="62"/>
    </row>
    <row r="13" spans="1:90" customFormat="1" ht="15" x14ac:dyDescent="0.25">
      <c r="A13" s="139">
        <v>6</v>
      </c>
      <c r="B13" s="64" t="s">
        <v>235</v>
      </c>
      <c r="C13" s="65" t="s">
        <v>299</v>
      </c>
      <c r="D13" s="54">
        <v>116.71180887437534</v>
      </c>
      <c r="E13" s="54">
        <v>0</v>
      </c>
      <c r="F13" s="54">
        <v>454.82760708353209</v>
      </c>
      <c r="G13" s="54">
        <v>0</v>
      </c>
      <c r="H13" s="54">
        <v>0</v>
      </c>
      <c r="I13" s="54">
        <v>1290841.9790611716</v>
      </c>
      <c r="J13" s="54">
        <v>0</v>
      </c>
      <c r="K13" s="54">
        <v>0</v>
      </c>
      <c r="L13" s="54">
        <v>1069.5420640889918</v>
      </c>
      <c r="M13" s="54">
        <v>0</v>
      </c>
      <c r="N13" s="54">
        <v>2606.0686785203025</v>
      </c>
      <c r="O13" s="54">
        <v>0</v>
      </c>
      <c r="P13" s="54">
        <v>25590.33215026811</v>
      </c>
      <c r="Q13" s="54">
        <v>5422.5131925117048</v>
      </c>
      <c r="R13" s="54">
        <v>0</v>
      </c>
      <c r="S13" s="54">
        <v>0</v>
      </c>
      <c r="T13" s="54">
        <v>0</v>
      </c>
      <c r="U13" s="54">
        <v>7086.8442627848117</v>
      </c>
      <c r="V13" s="54">
        <v>2856.8657913614952</v>
      </c>
      <c r="W13" s="54">
        <v>0</v>
      </c>
      <c r="X13" s="54">
        <v>152.62068028176611</v>
      </c>
      <c r="Y13" s="54">
        <v>252270.77107041256</v>
      </c>
      <c r="Z13" s="54">
        <v>0</v>
      </c>
      <c r="AA13" s="54">
        <v>0</v>
      </c>
      <c r="AB13" s="54">
        <v>0</v>
      </c>
      <c r="AC13" s="54">
        <v>9412.0543401404975</v>
      </c>
      <c r="AD13" s="54">
        <v>13158.349258678574</v>
      </c>
      <c r="AE13" s="54">
        <v>1246.0037127402679</v>
      </c>
      <c r="AF13" s="54">
        <v>29617.09895933283</v>
      </c>
      <c r="AG13" s="54">
        <v>31180.795455258456</v>
      </c>
      <c r="AH13" s="54">
        <v>7627.1852516028439</v>
      </c>
      <c r="AI13" s="54">
        <v>0</v>
      </c>
      <c r="AJ13" s="54">
        <v>588.83529922603907</v>
      </c>
      <c r="AK13" s="54">
        <v>7229.7641664682124</v>
      </c>
      <c r="AL13" s="54">
        <v>1044.5757860323881</v>
      </c>
      <c r="AM13" s="54">
        <v>38596.48008506382</v>
      </c>
      <c r="AN13" s="54">
        <v>217.14526693724346</v>
      </c>
      <c r="AO13" s="54">
        <v>1267.3566487862472</v>
      </c>
      <c r="AP13" s="54">
        <v>3530.4085136880681</v>
      </c>
      <c r="AQ13" s="54">
        <v>460.45193114377804</v>
      </c>
      <c r="AR13" s="54">
        <v>7351.4138533098921</v>
      </c>
      <c r="AS13" s="54">
        <v>463.86568449778207</v>
      </c>
      <c r="AT13" s="54">
        <v>1065.255973868406</v>
      </c>
      <c r="AU13" s="54">
        <v>1053.7165546609499</v>
      </c>
      <c r="AV13" s="54">
        <v>0</v>
      </c>
      <c r="AW13" s="54">
        <v>64.192530070438664</v>
      </c>
      <c r="AX13" s="54">
        <v>2946.973400765396</v>
      </c>
      <c r="AY13" s="54">
        <v>723.48158866469021</v>
      </c>
      <c r="AZ13" s="54">
        <v>26.778469084799958</v>
      </c>
      <c r="BA13" s="54">
        <v>248.53765805222559</v>
      </c>
      <c r="BB13" s="54">
        <v>666.92003197343308</v>
      </c>
      <c r="BC13" s="54">
        <v>225.95587535171649</v>
      </c>
      <c r="BD13" s="54">
        <v>0</v>
      </c>
      <c r="BE13" s="54">
        <v>9339.9223626784005</v>
      </c>
      <c r="BF13" s="54">
        <v>158896.27608674503</v>
      </c>
      <c r="BG13" s="54">
        <v>3755.2216162142372</v>
      </c>
      <c r="BH13" s="54">
        <v>5774.9210771221497</v>
      </c>
      <c r="BI13" s="54">
        <v>17632.692128100072</v>
      </c>
      <c r="BJ13" s="54">
        <v>4173.1112527156411</v>
      </c>
      <c r="BK13" s="54">
        <v>3023.5260230714384</v>
      </c>
      <c r="BL13" s="54">
        <v>2830.4573289624473</v>
      </c>
      <c r="BM13" s="54">
        <v>29.216382938392336</v>
      </c>
      <c r="BN13" s="54">
        <v>5812.42516993764</v>
      </c>
      <c r="BO13" s="54">
        <v>0</v>
      </c>
      <c r="BP13" s="54">
        <v>0</v>
      </c>
      <c r="BQ13" s="55">
        <f t="shared" si="0"/>
        <v>1959750.4420912438</v>
      </c>
      <c r="BR13" s="54">
        <v>2751737.6116411388</v>
      </c>
      <c r="BS13" s="54">
        <v>0</v>
      </c>
      <c r="BT13" s="54">
        <v>0</v>
      </c>
      <c r="BU13" s="140">
        <f t="shared" si="1"/>
        <v>2751737.6116411388</v>
      </c>
      <c r="BV13" s="54">
        <v>0</v>
      </c>
      <c r="BW13" s="54">
        <v>0</v>
      </c>
      <c r="BX13" s="54">
        <v>-31238.557204043627</v>
      </c>
      <c r="BY13" s="141">
        <f t="shared" si="2"/>
        <v>-31238.557204043627</v>
      </c>
      <c r="BZ13" s="141">
        <f t="shared" si="3"/>
        <v>-31238.557204043627</v>
      </c>
      <c r="CA13" s="54">
        <v>1254474.8151765189</v>
      </c>
      <c r="CB13" s="54"/>
      <c r="CC13" s="54"/>
      <c r="CD13" s="58">
        <v>1065685.2705132444</v>
      </c>
      <c r="CE13" s="55">
        <f t="shared" si="4"/>
        <v>2320160.0856897635</v>
      </c>
      <c r="CF13" s="142">
        <f t="shared" si="5"/>
        <v>5040659.1401268588</v>
      </c>
      <c r="CG13" s="143">
        <f t="shared" si="6"/>
        <v>7000409.5822181031</v>
      </c>
      <c r="CH13" s="143">
        <f>ponuda2013!BV13</f>
        <v>7000409.5822181012</v>
      </c>
      <c r="CI13" s="62">
        <f t="shared" si="7"/>
        <v>0</v>
      </c>
      <c r="CL13" s="62"/>
    </row>
    <row r="14" spans="1:90" customFormat="1" ht="15" x14ac:dyDescent="0.25">
      <c r="A14" s="139">
        <v>7</v>
      </c>
      <c r="B14" s="64" t="s">
        <v>236</v>
      </c>
      <c r="C14" s="65" t="s">
        <v>300</v>
      </c>
      <c r="D14" s="54">
        <v>0</v>
      </c>
      <c r="E14" s="54">
        <v>0</v>
      </c>
      <c r="F14" s="54">
        <v>0</v>
      </c>
      <c r="G14" s="54">
        <v>0</v>
      </c>
      <c r="H14" s="54">
        <v>2718.6208667255314</v>
      </c>
      <c r="I14" s="54">
        <v>0</v>
      </c>
      <c r="J14" s="54">
        <v>100712.17198979596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645.83054547218887</v>
      </c>
      <c r="Q14" s="54">
        <v>370.34807525951533</v>
      </c>
      <c r="R14" s="54">
        <v>0</v>
      </c>
      <c r="S14" s="54">
        <v>265.21289879697014</v>
      </c>
      <c r="T14" s="54">
        <v>0</v>
      </c>
      <c r="U14" s="54">
        <v>1846.6549719473001</v>
      </c>
      <c r="V14" s="54">
        <v>547.18487898634123</v>
      </c>
      <c r="W14" s="54">
        <v>444.66190414567347</v>
      </c>
      <c r="X14" s="54">
        <v>502.22576513009619</v>
      </c>
      <c r="Y14" s="54">
        <v>41266.210720936746</v>
      </c>
      <c r="Z14" s="54">
        <v>27.235772930997129</v>
      </c>
      <c r="AA14" s="54">
        <v>0</v>
      </c>
      <c r="AB14" s="54">
        <v>0</v>
      </c>
      <c r="AC14" s="54">
        <v>440.20917137012185</v>
      </c>
      <c r="AD14" s="54">
        <v>115676.34625215361</v>
      </c>
      <c r="AE14" s="54">
        <v>1102.8750556181144</v>
      </c>
      <c r="AF14" s="54">
        <v>16184.595293421899</v>
      </c>
      <c r="AG14" s="54">
        <v>21120.238314390237</v>
      </c>
      <c r="AH14" s="54">
        <v>1270.2178084933666</v>
      </c>
      <c r="AI14" s="54">
        <v>0</v>
      </c>
      <c r="AJ14" s="54">
        <v>0</v>
      </c>
      <c r="AK14" s="54">
        <v>6268.0050505516492</v>
      </c>
      <c r="AL14" s="54">
        <v>0</v>
      </c>
      <c r="AM14" s="54">
        <v>3379.6688088072342</v>
      </c>
      <c r="AN14" s="54">
        <v>92.397515135659873</v>
      </c>
      <c r="AO14" s="54">
        <v>0</v>
      </c>
      <c r="AP14" s="54">
        <v>0</v>
      </c>
      <c r="AQ14" s="54">
        <v>0</v>
      </c>
      <c r="AR14" s="54">
        <v>9.4510064645563716</v>
      </c>
      <c r="AS14" s="54">
        <v>0</v>
      </c>
      <c r="AT14" s="54">
        <v>0</v>
      </c>
      <c r="AU14" s="54">
        <v>23263.551650332982</v>
      </c>
      <c r="AV14" s="54">
        <v>0</v>
      </c>
      <c r="AW14" s="54">
        <v>391.85717936917183</v>
      </c>
      <c r="AX14" s="54">
        <v>94.236866043698342</v>
      </c>
      <c r="AY14" s="54">
        <v>31.563091415832041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197.91164484509704</v>
      </c>
      <c r="BF14" s="54">
        <v>227.78345813248905</v>
      </c>
      <c r="BG14" s="54">
        <v>0</v>
      </c>
      <c r="BH14" s="54">
        <v>66.94487666754361</v>
      </c>
      <c r="BI14" s="54">
        <v>0</v>
      </c>
      <c r="BJ14" s="54">
        <v>1042.8074666340046</v>
      </c>
      <c r="BK14" s="54">
        <v>2660.8472661209125</v>
      </c>
      <c r="BL14" s="54">
        <v>0</v>
      </c>
      <c r="BM14" s="54">
        <v>0</v>
      </c>
      <c r="BN14" s="54">
        <v>8491.1014501574282</v>
      </c>
      <c r="BO14" s="54">
        <v>0</v>
      </c>
      <c r="BP14" s="54">
        <v>0</v>
      </c>
      <c r="BQ14" s="55">
        <f t="shared" si="0"/>
        <v>351358.96761625283</v>
      </c>
      <c r="BR14" s="54">
        <v>55556.673564441764</v>
      </c>
      <c r="BS14" s="54">
        <v>0</v>
      </c>
      <c r="BT14" s="54">
        <v>0</v>
      </c>
      <c r="BU14" s="140">
        <f t="shared" si="1"/>
        <v>55556.673564441764</v>
      </c>
      <c r="BV14" s="54">
        <v>0</v>
      </c>
      <c r="BW14" s="54">
        <v>0</v>
      </c>
      <c r="BX14" s="54">
        <v>-16218.102310155406</v>
      </c>
      <c r="BY14" s="141">
        <f t="shared" si="2"/>
        <v>-16218.102310155406</v>
      </c>
      <c r="BZ14" s="141">
        <f t="shared" si="3"/>
        <v>-16218.102310155406</v>
      </c>
      <c r="CA14" s="54">
        <v>855491.73563814443</v>
      </c>
      <c r="CB14" s="54"/>
      <c r="CC14" s="54"/>
      <c r="CD14" s="58">
        <v>3567.7254913161123</v>
      </c>
      <c r="CE14" s="55">
        <f t="shared" si="4"/>
        <v>859059.46112946048</v>
      </c>
      <c r="CF14" s="142">
        <f t="shared" si="5"/>
        <v>898398.03238374682</v>
      </c>
      <c r="CG14" s="143">
        <f t="shared" si="6"/>
        <v>1249756.9999999995</v>
      </c>
      <c r="CH14" s="143">
        <f>ponuda2013!BV14</f>
        <v>1249757</v>
      </c>
      <c r="CI14" s="62">
        <f t="shared" si="7"/>
        <v>0</v>
      </c>
      <c r="CL14" s="62"/>
    </row>
    <row r="15" spans="1:90" customFormat="1" ht="15" x14ac:dyDescent="0.25">
      <c r="A15" s="139">
        <v>8</v>
      </c>
      <c r="B15" s="64" t="s">
        <v>237</v>
      </c>
      <c r="C15" s="65" t="s">
        <v>301</v>
      </c>
      <c r="D15" s="54">
        <v>794.23560910189337</v>
      </c>
      <c r="E15" s="54">
        <v>1993.441096052519</v>
      </c>
      <c r="F15" s="54">
        <v>4150.1412894389205</v>
      </c>
      <c r="G15" s="54">
        <v>0</v>
      </c>
      <c r="H15" s="54">
        <v>100200.35219914987</v>
      </c>
      <c r="I15" s="54">
        <v>14409.97485866701</v>
      </c>
      <c r="J15" s="54">
        <v>13199.809721718508</v>
      </c>
      <c r="K15" s="54">
        <v>513889.71849786374</v>
      </c>
      <c r="L15" s="54">
        <v>449304.64192531939</v>
      </c>
      <c r="M15" s="54">
        <v>0</v>
      </c>
      <c r="N15" s="54">
        <v>837.42193631959105</v>
      </c>
      <c r="O15" s="54">
        <v>10826.282715660116</v>
      </c>
      <c r="P15" s="54">
        <v>44088.515975602742</v>
      </c>
      <c r="Q15" s="54">
        <v>15249.362510644267</v>
      </c>
      <c r="R15" s="54">
        <v>0</v>
      </c>
      <c r="S15" s="54">
        <v>774.19204166332213</v>
      </c>
      <c r="T15" s="54">
        <v>601.13469279261733</v>
      </c>
      <c r="U15" s="54">
        <v>909.87934070264691</v>
      </c>
      <c r="V15" s="54">
        <v>1652.8113593611981</v>
      </c>
      <c r="W15" s="54">
        <v>561.97170937525038</v>
      </c>
      <c r="X15" s="54">
        <v>0</v>
      </c>
      <c r="Y15" s="54">
        <v>34343.854001169573</v>
      </c>
      <c r="Z15" s="54">
        <v>0</v>
      </c>
      <c r="AA15" s="54">
        <v>0</v>
      </c>
      <c r="AB15" s="54">
        <v>0</v>
      </c>
      <c r="AC15" s="54">
        <v>7401.1364655102479</v>
      </c>
      <c r="AD15" s="54">
        <v>18257.392956513286</v>
      </c>
      <c r="AE15" s="54">
        <v>13366.349796935066</v>
      </c>
      <c r="AF15" s="54">
        <v>111943.96508020995</v>
      </c>
      <c r="AG15" s="54">
        <v>116344.0876801275</v>
      </c>
      <c r="AH15" s="54">
        <v>7659.9365470755483</v>
      </c>
      <c r="AI15" s="54">
        <v>144.71484979330083</v>
      </c>
      <c r="AJ15" s="54">
        <v>461.12613775186202</v>
      </c>
      <c r="AK15" s="54">
        <v>9121.2503659611048</v>
      </c>
      <c r="AL15" s="54">
        <v>2206.4291489678121</v>
      </c>
      <c r="AM15" s="54">
        <v>86867.861581126403</v>
      </c>
      <c r="AN15" s="54">
        <v>94182.224135224838</v>
      </c>
      <c r="AO15" s="54">
        <v>1144.8062641235142</v>
      </c>
      <c r="AP15" s="54">
        <v>3779.8042221102896</v>
      </c>
      <c r="AQ15" s="54">
        <v>13764.250534301384</v>
      </c>
      <c r="AR15" s="54">
        <v>29848.633250982824</v>
      </c>
      <c r="AS15" s="54">
        <v>24884.458015421289</v>
      </c>
      <c r="AT15" s="54">
        <v>23406.926790389934</v>
      </c>
      <c r="AU15" s="54">
        <v>1482.23084587574</v>
      </c>
      <c r="AV15" s="54">
        <v>0</v>
      </c>
      <c r="AW15" s="54">
        <v>11218.001383202445</v>
      </c>
      <c r="AX15" s="54">
        <v>37168.460984197976</v>
      </c>
      <c r="AY15" s="54">
        <v>2407.9061021400007</v>
      </c>
      <c r="AZ15" s="54">
        <v>6632.5768438341074</v>
      </c>
      <c r="BA15" s="54">
        <v>14786.259984100798</v>
      </c>
      <c r="BB15" s="54">
        <v>0</v>
      </c>
      <c r="BC15" s="54">
        <v>1419.0774476595016</v>
      </c>
      <c r="BD15" s="54">
        <v>2573.9462448656268</v>
      </c>
      <c r="BE15" s="54">
        <v>18021.077728124907</v>
      </c>
      <c r="BF15" s="54">
        <v>90505.902647279421</v>
      </c>
      <c r="BG15" s="54">
        <v>26396.858589372365</v>
      </c>
      <c r="BH15" s="54">
        <v>16860.844722875408</v>
      </c>
      <c r="BI15" s="54">
        <v>5706.6527849453814</v>
      </c>
      <c r="BJ15" s="54">
        <v>17061.135872993622</v>
      </c>
      <c r="BK15" s="54">
        <v>5369.8503401968683</v>
      </c>
      <c r="BL15" s="54">
        <v>27496.826865334107</v>
      </c>
      <c r="BM15" s="54">
        <v>258.5322505922353</v>
      </c>
      <c r="BN15" s="54">
        <v>4059.5383978610416</v>
      </c>
      <c r="BO15" s="54">
        <v>0</v>
      </c>
      <c r="BP15" s="54">
        <v>0</v>
      </c>
      <c r="BQ15" s="55">
        <f t="shared" si="0"/>
        <v>2061998.7753385804</v>
      </c>
      <c r="BR15" s="54">
        <v>629995.51992916083</v>
      </c>
      <c r="BS15" s="54">
        <v>0</v>
      </c>
      <c r="BT15" s="54">
        <v>0</v>
      </c>
      <c r="BU15" s="140">
        <f t="shared" si="1"/>
        <v>629995.51992916083</v>
      </c>
      <c r="BV15" s="54">
        <v>0</v>
      </c>
      <c r="BW15" s="54">
        <v>0</v>
      </c>
      <c r="BX15" s="54">
        <v>-16166.076940958295</v>
      </c>
      <c r="BY15" s="141">
        <f t="shared" si="2"/>
        <v>-16166.076940958295</v>
      </c>
      <c r="BZ15" s="141">
        <f t="shared" si="3"/>
        <v>-16166.076940958295</v>
      </c>
      <c r="CA15" s="54">
        <v>430491.52637165581</v>
      </c>
      <c r="CB15" s="54"/>
      <c r="CC15" s="54"/>
      <c r="CD15" s="58">
        <v>1100.2553015610993</v>
      </c>
      <c r="CE15" s="55">
        <f t="shared" si="4"/>
        <v>431591.7816732169</v>
      </c>
      <c r="CF15" s="142">
        <f t="shared" si="5"/>
        <v>1045421.2246614194</v>
      </c>
      <c r="CG15" s="143">
        <f t="shared" si="6"/>
        <v>3107420</v>
      </c>
      <c r="CH15" s="143">
        <f>ponuda2013!BV15</f>
        <v>3107420</v>
      </c>
      <c r="CI15" s="62">
        <f t="shared" si="7"/>
        <v>0</v>
      </c>
      <c r="CL15" s="62"/>
    </row>
    <row r="16" spans="1:90" customFormat="1" ht="15" x14ac:dyDescent="0.25">
      <c r="A16" s="139">
        <v>9</v>
      </c>
      <c r="B16" s="64" t="s">
        <v>238</v>
      </c>
      <c r="C16" s="65" t="s">
        <v>302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20583.291538412537</v>
      </c>
      <c r="M16" s="54">
        <v>0</v>
      </c>
      <c r="N16" s="54">
        <v>108.30699940054969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1.2875583512600575</v>
      </c>
      <c r="AD16" s="54">
        <v>30.410788346908593</v>
      </c>
      <c r="AE16" s="54">
        <v>71.362683385312664</v>
      </c>
      <c r="AF16" s="54">
        <v>155.32132988547295</v>
      </c>
      <c r="AG16" s="54">
        <v>0</v>
      </c>
      <c r="AH16" s="54">
        <v>4.1121016774587229</v>
      </c>
      <c r="AI16" s="54">
        <v>0</v>
      </c>
      <c r="AJ16" s="54">
        <v>0</v>
      </c>
      <c r="AK16" s="54">
        <v>0.53927533009843032</v>
      </c>
      <c r="AL16" s="54">
        <v>12.509435333162862</v>
      </c>
      <c r="AM16" s="54">
        <v>3.7000436757690625</v>
      </c>
      <c r="AN16" s="54">
        <v>1591.9615350910319</v>
      </c>
      <c r="AO16" s="54">
        <v>7.4946423278346259</v>
      </c>
      <c r="AP16" s="54">
        <v>162.31177917290483</v>
      </c>
      <c r="AQ16" s="54">
        <v>32.691049335256203</v>
      </c>
      <c r="AR16" s="54">
        <v>107.26840410558549</v>
      </c>
      <c r="AS16" s="54">
        <v>123.29436102022009</v>
      </c>
      <c r="AT16" s="54">
        <v>15.323505361954522</v>
      </c>
      <c r="AU16" s="54">
        <v>1.9283699827951526</v>
      </c>
      <c r="AV16" s="54">
        <v>0</v>
      </c>
      <c r="AW16" s="54">
        <v>55.710935503820373</v>
      </c>
      <c r="AX16" s="54">
        <v>26.693273250395919</v>
      </c>
      <c r="AY16" s="54">
        <v>21.737545153899912</v>
      </c>
      <c r="AZ16" s="54">
        <v>147.00170819564789</v>
      </c>
      <c r="BA16" s="54">
        <v>0</v>
      </c>
      <c r="BB16" s="54">
        <v>0</v>
      </c>
      <c r="BC16" s="54">
        <v>6.1573067581937965E-2</v>
      </c>
      <c r="BD16" s="54">
        <v>58.443994722517203</v>
      </c>
      <c r="BE16" s="54">
        <v>2.6664693979388736</v>
      </c>
      <c r="BF16" s="54">
        <v>302.00977558546447</v>
      </c>
      <c r="BG16" s="54">
        <v>186.94658308777164</v>
      </c>
      <c r="BH16" s="54">
        <v>12.269739058839576</v>
      </c>
      <c r="BI16" s="54">
        <v>31.95182101803093</v>
      </c>
      <c r="BJ16" s="54">
        <v>27.966978422639741</v>
      </c>
      <c r="BK16" s="54">
        <v>45.087084369812153</v>
      </c>
      <c r="BL16" s="54">
        <v>476.58974839421819</v>
      </c>
      <c r="BM16" s="54">
        <v>0.73694669223131348</v>
      </c>
      <c r="BN16" s="54">
        <v>9.8907856290176213</v>
      </c>
      <c r="BO16" s="54">
        <v>0</v>
      </c>
      <c r="BP16" s="54">
        <v>0</v>
      </c>
      <c r="BQ16" s="55">
        <f t="shared" si="0"/>
        <v>24418.880361745942</v>
      </c>
      <c r="BR16" s="54">
        <v>1029.2629327389286</v>
      </c>
      <c r="BS16" s="54">
        <v>0</v>
      </c>
      <c r="BT16" s="54">
        <v>0</v>
      </c>
      <c r="BU16" s="140">
        <f t="shared" si="1"/>
        <v>1029.2629327389286</v>
      </c>
      <c r="BV16" s="54">
        <v>0</v>
      </c>
      <c r="BW16" s="54">
        <v>0</v>
      </c>
      <c r="BX16" s="54">
        <v>-243.02507060400248</v>
      </c>
      <c r="BY16" s="141">
        <f t="shared" si="2"/>
        <v>-243.02507060400248</v>
      </c>
      <c r="BZ16" s="141">
        <f t="shared" si="3"/>
        <v>-243.02507060400248</v>
      </c>
      <c r="CA16" s="54">
        <v>43.21880826112703</v>
      </c>
      <c r="CB16" s="54"/>
      <c r="CC16" s="54"/>
      <c r="CD16" s="58">
        <v>297.66296785800995</v>
      </c>
      <c r="CE16" s="55">
        <f t="shared" si="4"/>
        <v>340.88177611913699</v>
      </c>
      <c r="CF16" s="142">
        <f t="shared" si="5"/>
        <v>1127.1196382540631</v>
      </c>
      <c r="CG16" s="143">
        <f t="shared" si="6"/>
        <v>25546.000000000004</v>
      </c>
      <c r="CH16" s="143">
        <f>ponuda2013!BV16</f>
        <v>25546</v>
      </c>
      <c r="CI16" s="62">
        <f t="shared" si="7"/>
        <v>0</v>
      </c>
      <c r="CL16" s="62"/>
    </row>
    <row r="17" spans="1:90" customFormat="1" ht="15" x14ac:dyDescent="0.25">
      <c r="A17" s="139">
        <v>10</v>
      </c>
      <c r="B17" s="64" t="s">
        <v>239</v>
      </c>
      <c r="C17" s="65" t="s">
        <v>303</v>
      </c>
      <c r="D17" s="54">
        <v>163147.00065349409</v>
      </c>
      <c r="E17" s="54">
        <v>30361.053419792817</v>
      </c>
      <c r="F17" s="54">
        <v>4323.1968716986175</v>
      </c>
      <c r="G17" s="54">
        <v>55.691715674489913</v>
      </c>
      <c r="H17" s="54">
        <v>0</v>
      </c>
      <c r="I17" s="54">
        <v>6.8130998032246834</v>
      </c>
      <c r="J17" s="54">
        <v>11609.633243894863</v>
      </c>
      <c r="K17" s="54">
        <v>34.291242294172768</v>
      </c>
      <c r="L17" s="54">
        <v>41.347383345266515</v>
      </c>
      <c r="M17" s="54">
        <v>1148612.1765668048</v>
      </c>
      <c r="N17" s="54">
        <v>14980.2252637945</v>
      </c>
      <c r="O17" s="54">
        <v>1772.4099945291352</v>
      </c>
      <c r="P17" s="54">
        <v>434.44043366921733</v>
      </c>
      <c r="Q17" s="54">
        <v>0</v>
      </c>
      <c r="R17" s="54">
        <v>35673.648245579796</v>
      </c>
      <c r="S17" s="54">
        <v>324.70038414940706</v>
      </c>
      <c r="T17" s="54">
        <v>0</v>
      </c>
      <c r="U17" s="54">
        <v>30341.051185515124</v>
      </c>
      <c r="V17" s="54">
        <v>0</v>
      </c>
      <c r="W17" s="54">
        <v>0</v>
      </c>
      <c r="X17" s="54">
        <v>4.6535127240892784</v>
      </c>
      <c r="Y17" s="54">
        <v>17687.573378101402</v>
      </c>
      <c r="Z17" s="54">
        <v>1235.4918113593715</v>
      </c>
      <c r="AA17" s="54">
        <v>41187.126027331644</v>
      </c>
      <c r="AB17" s="54">
        <v>94.339384361145818</v>
      </c>
      <c r="AC17" s="54">
        <v>50413.471729884594</v>
      </c>
      <c r="AD17" s="54">
        <v>332524.48007522791</v>
      </c>
      <c r="AE17" s="54">
        <v>18918.0604195306</v>
      </c>
      <c r="AF17" s="54">
        <v>179418.92894225079</v>
      </c>
      <c r="AG17" s="54">
        <v>96944.242953166904</v>
      </c>
      <c r="AH17" s="54">
        <v>513034.87406190508</v>
      </c>
      <c r="AI17" s="54">
        <v>37426.18633813288</v>
      </c>
      <c r="AJ17" s="54">
        <v>49163.766607080834</v>
      </c>
      <c r="AK17" s="54">
        <v>45375.758399391016</v>
      </c>
      <c r="AL17" s="54">
        <v>4993.3709057737269</v>
      </c>
      <c r="AM17" s="54">
        <v>24800.626657985729</v>
      </c>
      <c r="AN17" s="54">
        <v>2515.4444557222196</v>
      </c>
      <c r="AO17" s="54">
        <v>971.3687728877328</v>
      </c>
      <c r="AP17" s="54">
        <v>12123.162763378354</v>
      </c>
      <c r="AQ17" s="54">
        <v>7829.9997509204986</v>
      </c>
      <c r="AR17" s="54">
        <v>2992.6991626891049</v>
      </c>
      <c r="AS17" s="54">
        <v>9308.9296490143024</v>
      </c>
      <c r="AT17" s="54">
        <v>0</v>
      </c>
      <c r="AU17" s="54">
        <v>1383.0924953261838</v>
      </c>
      <c r="AV17" s="54">
        <v>0</v>
      </c>
      <c r="AW17" s="54">
        <v>15774.041443681559</v>
      </c>
      <c r="AX17" s="54">
        <v>11055.284716278493</v>
      </c>
      <c r="AY17" s="54">
        <v>547.66251771057046</v>
      </c>
      <c r="AZ17" s="54">
        <v>13541.758905148607</v>
      </c>
      <c r="BA17" s="54">
        <v>4767.9864155024261</v>
      </c>
      <c r="BB17" s="54">
        <v>2703.8921859503234</v>
      </c>
      <c r="BC17" s="54">
        <v>674.61141566440801</v>
      </c>
      <c r="BD17" s="54">
        <v>2142.8545240162384</v>
      </c>
      <c r="BE17" s="54">
        <v>11809.278684330942</v>
      </c>
      <c r="BF17" s="54">
        <v>177583.58998940379</v>
      </c>
      <c r="BG17" s="54">
        <v>5980.4813255242398</v>
      </c>
      <c r="BH17" s="54">
        <v>19814.451887841522</v>
      </c>
      <c r="BI17" s="54">
        <v>7529.1185497936121</v>
      </c>
      <c r="BJ17" s="54">
        <v>7376.5258264627601</v>
      </c>
      <c r="BK17" s="54">
        <v>6465.5822015583499</v>
      </c>
      <c r="BL17" s="54">
        <v>7716.5848189389226</v>
      </c>
      <c r="BM17" s="54">
        <v>221.96606189394538</v>
      </c>
      <c r="BN17" s="54">
        <v>9123.1412586376427</v>
      </c>
      <c r="BO17" s="54">
        <v>0</v>
      </c>
      <c r="BP17" s="54">
        <v>0</v>
      </c>
      <c r="BQ17" s="55">
        <f t="shared" si="0"/>
        <v>3196894.1406865227</v>
      </c>
      <c r="BR17" s="54">
        <v>1876694.1702172509</v>
      </c>
      <c r="BS17" s="54">
        <v>0</v>
      </c>
      <c r="BT17" s="54">
        <v>0</v>
      </c>
      <c r="BU17" s="140">
        <f t="shared" si="1"/>
        <v>1876694.1702172509</v>
      </c>
      <c r="BV17" s="54">
        <v>0</v>
      </c>
      <c r="BW17" s="54">
        <v>0</v>
      </c>
      <c r="BX17" s="54">
        <v>-60742.904672109704</v>
      </c>
      <c r="BY17" s="141">
        <f t="shared" si="2"/>
        <v>-60742.904672109704</v>
      </c>
      <c r="BZ17" s="141">
        <f t="shared" si="3"/>
        <v>-60742.904672109704</v>
      </c>
      <c r="CA17" s="54">
        <v>1676904.8785471832</v>
      </c>
      <c r="CB17" s="54"/>
      <c r="CC17" s="54"/>
      <c r="CD17" s="58">
        <v>779687.71522115078</v>
      </c>
      <c r="CE17" s="55">
        <f t="shared" si="4"/>
        <v>2456592.593768334</v>
      </c>
      <c r="CF17" s="142">
        <f t="shared" si="5"/>
        <v>4272543.859313475</v>
      </c>
      <c r="CG17" s="143">
        <f t="shared" si="6"/>
        <v>7469437.9999999981</v>
      </c>
      <c r="CH17" s="143">
        <f>ponuda2013!BV17</f>
        <v>7469438</v>
      </c>
      <c r="CI17" s="62">
        <f t="shared" si="7"/>
        <v>0</v>
      </c>
      <c r="CL17" s="62"/>
    </row>
    <row r="18" spans="1:90" customFormat="1" ht="15" x14ac:dyDescent="0.25">
      <c r="A18" s="139">
        <v>11</v>
      </c>
      <c r="B18" s="64" t="s">
        <v>240</v>
      </c>
      <c r="C18" s="65" t="s">
        <v>304</v>
      </c>
      <c r="D18" s="54">
        <v>1051406.1527085952</v>
      </c>
      <c r="E18" s="54">
        <v>2349.0648994078692</v>
      </c>
      <c r="F18" s="54">
        <v>5230.8045099217634</v>
      </c>
      <c r="G18" s="54">
        <v>713.13682087196321</v>
      </c>
      <c r="H18" s="54">
        <v>145963.38541503681</v>
      </c>
      <c r="I18" s="54">
        <v>139493.05858771148</v>
      </c>
      <c r="J18" s="54">
        <v>82769.735223975833</v>
      </c>
      <c r="K18" s="54">
        <v>93529.637784653489</v>
      </c>
      <c r="L18" s="54">
        <v>126222.75247320339</v>
      </c>
      <c r="M18" s="54">
        <v>550069.63992732228</v>
      </c>
      <c r="N18" s="54">
        <v>947519.00704419147</v>
      </c>
      <c r="O18" s="54">
        <v>142878.12571458422</v>
      </c>
      <c r="P18" s="54">
        <v>895452.50939652196</v>
      </c>
      <c r="Q18" s="54">
        <v>168198.76719262981</v>
      </c>
      <c r="R18" s="54">
        <v>631.97382195476018</v>
      </c>
      <c r="S18" s="54">
        <v>38162.15202868772</v>
      </c>
      <c r="T18" s="54">
        <v>18743.114781336164</v>
      </c>
      <c r="U18" s="54">
        <v>141196.28413316028</v>
      </c>
      <c r="V18" s="54">
        <v>17408.447015364516</v>
      </c>
      <c r="W18" s="54">
        <v>44822.056352448642</v>
      </c>
      <c r="X18" s="54">
        <v>13861.259865877928</v>
      </c>
      <c r="Y18" s="54">
        <v>51332.347731181442</v>
      </c>
      <c r="Z18" s="54">
        <v>206.47495885658179</v>
      </c>
      <c r="AA18" s="54">
        <v>0</v>
      </c>
      <c r="AB18" s="54">
        <v>10935.342844892602</v>
      </c>
      <c r="AC18" s="54">
        <v>18782.352379053264</v>
      </c>
      <c r="AD18" s="54">
        <v>117432.03530263054</v>
      </c>
      <c r="AE18" s="54">
        <v>16103.507382776295</v>
      </c>
      <c r="AF18" s="54">
        <v>56408.418044880113</v>
      </c>
      <c r="AG18" s="54">
        <v>44837.226723567139</v>
      </c>
      <c r="AH18" s="54">
        <v>12612.699865201654</v>
      </c>
      <c r="AI18" s="54">
        <v>17315.05262639407</v>
      </c>
      <c r="AJ18" s="54">
        <v>26.279200017529167</v>
      </c>
      <c r="AK18" s="54">
        <v>11977.272715920579</v>
      </c>
      <c r="AL18" s="54">
        <v>259.85506874410964</v>
      </c>
      <c r="AM18" s="54">
        <v>113230.63116324066</v>
      </c>
      <c r="AN18" s="54">
        <v>18425.298832321281</v>
      </c>
      <c r="AO18" s="54">
        <v>2367.7541133532281</v>
      </c>
      <c r="AP18" s="54">
        <v>663.47472617300832</v>
      </c>
      <c r="AQ18" s="54">
        <v>989.46731460275032</v>
      </c>
      <c r="AR18" s="54">
        <v>3071.3197991716211</v>
      </c>
      <c r="AS18" s="54">
        <v>3269.3345068153326</v>
      </c>
      <c r="AT18" s="54">
        <v>0.29476702341793171</v>
      </c>
      <c r="AU18" s="54">
        <v>68451.619468046309</v>
      </c>
      <c r="AV18" s="54">
        <v>0</v>
      </c>
      <c r="AW18" s="54">
        <v>3212.5830939064058</v>
      </c>
      <c r="AX18" s="54">
        <v>6868.2759570073176</v>
      </c>
      <c r="AY18" s="54">
        <v>26680.531076318137</v>
      </c>
      <c r="AZ18" s="54">
        <v>4692.9339347115365</v>
      </c>
      <c r="BA18" s="54">
        <v>2914.5948626376698</v>
      </c>
      <c r="BB18" s="54">
        <v>1188.22110646693</v>
      </c>
      <c r="BC18" s="54">
        <v>2477.0651782096438</v>
      </c>
      <c r="BD18" s="54">
        <v>466.09828890294091</v>
      </c>
      <c r="BE18" s="54">
        <v>45547.703514715511</v>
      </c>
      <c r="BF18" s="54">
        <v>21226.354806872299</v>
      </c>
      <c r="BG18" s="54">
        <v>23931.878685435939</v>
      </c>
      <c r="BH18" s="54">
        <v>35291.16832648369</v>
      </c>
      <c r="BI18" s="54">
        <v>10472.671234545533</v>
      </c>
      <c r="BJ18" s="54">
        <v>5772.2101086818129</v>
      </c>
      <c r="BK18" s="54">
        <v>15871.489997430352</v>
      </c>
      <c r="BL18" s="54">
        <v>14036.845600442157</v>
      </c>
      <c r="BM18" s="54">
        <v>25.029789647507325</v>
      </c>
      <c r="BN18" s="54">
        <v>45920.901674797758</v>
      </c>
      <c r="BO18" s="54">
        <v>0</v>
      </c>
      <c r="BP18" s="54">
        <v>0</v>
      </c>
      <c r="BQ18" s="55">
        <f t="shared" si="0"/>
        <v>5461915.6824695347</v>
      </c>
      <c r="BR18" s="54">
        <v>2278670.7232649531</v>
      </c>
      <c r="BS18" s="54">
        <v>0</v>
      </c>
      <c r="BT18" s="54">
        <v>0</v>
      </c>
      <c r="BU18" s="140">
        <f t="shared" si="1"/>
        <v>2278670.7232649531</v>
      </c>
      <c r="BV18" s="54">
        <v>0</v>
      </c>
      <c r="BW18" s="54">
        <v>0</v>
      </c>
      <c r="BX18" s="54">
        <v>-60282.283478802317</v>
      </c>
      <c r="BY18" s="141">
        <f t="shared" si="2"/>
        <v>-60282.283478802317</v>
      </c>
      <c r="BZ18" s="141">
        <f t="shared" si="3"/>
        <v>-60282.283478802317</v>
      </c>
      <c r="CA18" s="54">
        <v>2627339.8067629165</v>
      </c>
      <c r="CB18" s="54"/>
      <c r="CC18" s="54"/>
      <c r="CD18" s="58">
        <v>143804.07098139753</v>
      </c>
      <c r="CE18" s="55">
        <f t="shared" si="4"/>
        <v>2771143.8777443143</v>
      </c>
      <c r="CF18" s="142">
        <f t="shared" si="5"/>
        <v>4989532.3175304644</v>
      </c>
      <c r="CG18" s="143">
        <f t="shared" si="6"/>
        <v>10451448</v>
      </c>
      <c r="CH18" s="143">
        <f>ponuda2013!BV18</f>
        <v>10451448</v>
      </c>
      <c r="CI18" s="62">
        <f t="shared" si="7"/>
        <v>0</v>
      </c>
      <c r="CL18" s="62"/>
    </row>
    <row r="19" spans="1:90" customFormat="1" ht="15" x14ac:dyDescent="0.25">
      <c r="A19" s="139">
        <v>12</v>
      </c>
      <c r="B19" s="64" t="s">
        <v>241</v>
      </c>
      <c r="C19" s="65" t="s">
        <v>305</v>
      </c>
      <c r="D19" s="54">
        <v>4518.3097901835472</v>
      </c>
      <c r="E19" s="54">
        <v>0</v>
      </c>
      <c r="F19" s="54">
        <v>0</v>
      </c>
      <c r="G19" s="54">
        <v>0</v>
      </c>
      <c r="H19" s="54">
        <v>49470.771319088577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2495.2894748039062</v>
      </c>
      <c r="O19" s="54">
        <v>175208.38799693086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31.552377317355397</v>
      </c>
      <c r="AD19" s="54">
        <v>371.05174549799949</v>
      </c>
      <c r="AE19" s="54">
        <v>0</v>
      </c>
      <c r="AF19" s="54">
        <v>126036.1561848016</v>
      </c>
      <c r="AG19" s="54">
        <v>3591.0172923166219</v>
      </c>
      <c r="AH19" s="54">
        <v>0</v>
      </c>
      <c r="AI19" s="54">
        <v>0</v>
      </c>
      <c r="AJ19" s="54">
        <v>0</v>
      </c>
      <c r="AK19" s="54">
        <v>84.862093875642501</v>
      </c>
      <c r="AL19" s="54">
        <v>0</v>
      </c>
      <c r="AM19" s="54">
        <v>140.4856561139043</v>
      </c>
      <c r="AN19" s="54">
        <v>2.3286750967222676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0.58127588607778358</v>
      </c>
      <c r="AZ19" s="54">
        <v>0</v>
      </c>
      <c r="BA19" s="54">
        <v>24641.849476180003</v>
      </c>
      <c r="BB19" s="54">
        <v>0</v>
      </c>
      <c r="BC19" s="54">
        <v>0</v>
      </c>
      <c r="BD19" s="54">
        <v>0</v>
      </c>
      <c r="BE19" s="54">
        <v>0</v>
      </c>
      <c r="BF19" s="54">
        <v>6973.5542273246501</v>
      </c>
      <c r="BG19" s="54">
        <v>534.91258893481449</v>
      </c>
      <c r="BH19" s="54">
        <v>874622.1507913284</v>
      </c>
      <c r="BI19" s="54">
        <v>1509.9496920301899</v>
      </c>
      <c r="BJ19" s="54">
        <v>84.767359202059538</v>
      </c>
      <c r="BK19" s="54">
        <v>1375.4511833879471</v>
      </c>
      <c r="BL19" s="54">
        <v>26.525110696458498</v>
      </c>
      <c r="BM19" s="54">
        <v>0</v>
      </c>
      <c r="BN19" s="54">
        <v>170.68702555213272</v>
      </c>
      <c r="BO19" s="54">
        <v>0</v>
      </c>
      <c r="BP19" s="54">
        <v>0</v>
      </c>
      <c r="BQ19" s="55">
        <f t="shared" si="0"/>
        <v>1271890.6413365495</v>
      </c>
      <c r="BR19" s="54">
        <v>899194.63974751567</v>
      </c>
      <c r="BS19" s="54">
        <v>0</v>
      </c>
      <c r="BT19" s="54">
        <v>1502952.3611356067</v>
      </c>
      <c r="BU19" s="140">
        <f t="shared" si="1"/>
        <v>2402147.0008831224</v>
      </c>
      <c r="BV19" s="54">
        <v>0</v>
      </c>
      <c r="BW19" s="54">
        <v>0</v>
      </c>
      <c r="BX19" s="54">
        <v>-18678.070331400395</v>
      </c>
      <c r="BY19" s="141">
        <f t="shared" si="2"/>
        <v>-18678.070331400395</v>
      </c>
      <c r="BZ19" s="141">
        <f t="shared" si="3"/>
        <v>-18678.070331400395</v>
      </c>
      <c r="CA19" s="54">
        <v>1209160.1507353659</v>
      </c>
      <c r="CB19" s="54"/>
      <c r="CC19" s="54"/>
      <c r="CD19" s="58">
        <v>189912.27737636201</v>
      </c>
      <c r="CE19" s="55">
        <f t="shared" si="4"/>
        <v>1399072.4281117278</v>
      </c>
      <c r="CF19" s="142">
        <f t="shared" si="5"/>
        <v>3782541.35866345</v>
      </c>
      <c r="CG19" s="143">
        <f t="shared" si="6"/>
        <v>5054432</v>
      </c>
      <c r="CH19" s="143">
        <f>ponuda2013!BV19</f>
        <v>5054432</v>
      </c>
      <c r="CI19" s="62">
        <f t="shared" si="7"/>
        <v>0</v>
      </c>
      <c r="CL19" s="62"/>
    </row>
    <row r="20" spans="1:90" customFormat="1" ht="15" x14ac:dyDescent="0.25">
      <c r="A20" s="139">
        <v>13</v>
      </c>
      <c r="B20" s="64" t="s">
        <v>242</v>
      </c>
      <c r="C20" s="65" t="s">
        <v>306</v>
      </c>
      <c r="D20" s="54">
        <v>32528.000931058716</v>
      </c>
      <c r="E20" s="54">
        <v>0</v>
      </c>
      <c r="F20" s="54">
        <v>336.95888424824471</v>
      </c>
      <c r="G20" s="54">
        <v>4149.3218961010998</v>
      </c>
      <c r="H20" s="54">
        <v>181682.83031462002</v>
      </c>
      <c r="I20" s="54">
        <v>30754.508069235755</v>
      </c>
      <c r="J20" s="54">
        <v>16223.517731396305</v>
      </c>
      <c r="K20" s="54">
        <v>0</v>
      </c>
      <c r="L20" s="54">
        <v>34294.536151292137</v>
      </c>
      <c r="M20" s="54">
        <v>0</v>
      </c>
      <c r="N20" s="54">
        <v>52894.653572054456</v>
      </c>
      <c r="O20" s="54">
        <v>55465.496474310508</v>
      </c>
      <c r="P20" s="54">
        <v>146774.11098516081</v>
      </c>
      <c r="Q20" s="54">
        <v>26555.391066084019</v>
      </c>
      <c r="R20" s="54">
        <v>0</v>
      </c>
      <c r="S20" s="54">
        <v>11426.37952638165</v>
      </c>
      <c r="T20" s="54">
        <v>28017.556386342443</v>
      </c>
      <c r="U20" s="54">
        <v>55086.424747160083</v>
      </c>
      <c r="V20" s="54">
        <v>28722.971162031037</v>
      </c>
      <c r="W20" s="54">
        <v>12360.504207499511</v>
      </c>
      <c r="X20" s="54">
        <v>5696.8777730346355</v>
      </c>
      <c r="Y20" s="54">
        <v>17919.371479639321</v>
      </c>
      <c r="Z20" s="54">
        <v>7484.4075920944242</v>
      </c>
      <c r="AA20" s="54">
        <v>0</v>
      </c>
      <c r="AB20" s="54">
        <v>5603.6952410738495</v>
      </c>
      <c r="AC20" s="54">
        <v>23461.944496329466</v>
      </c>
      <c r="AD20" s="54">
        <v>427592.73509474477</v>
      </c>
      <c r="AE20" s="54">
        <v>18433.629744502843</v>
      </c>
      <c r="AF20" s="54">
        <v>81249.020146838171</v>
      </c>
      <c r="AG20" s="54">
        <v>137341.50097595365</v>
      </c>
      <c r="AH20" s="54">
        <v>272987.40317308123</v>
      </c>
      <c r="AI20" s="54">
        <v>0</v>
      </c>
      <c r="AJ20" s="54">
        <v>0</v>
      </c>
      <c r="AK20" s="54">
        <v>7262.5356143130366</v>
      </c>
      <c r="AL20" s="54">
        <v>1578.8348073910481</v>
      </c>
      <c r="AM20" s="54">
        <v>20290.300302365635</v>
      </c>
      <c r="AN20" s="54">
        <v>643.78585359021668</v>
      </c>
      <c r="AO20" s="54">
        <v>0</v>
      </c>
      <c r="AP20" s="54">
        <v>2.8478783495318791</v>
      </c>
      <c r="AQ20" s="54">
        <v>1174.1715199101152</v>
      </c>
      <c r="AR20" s="54">
        <v>28362.563260078678</v>
      </c>
      <c r="AS20" s="54">
        <v>18.889686374440704</v>
      </c>
      <c r="AT20" s="54">
        <v>9900.7486641751875</v>
      </c>
      <c r="AU20" s="54">
        <v>1256.9880235701764</v>
      </c>
      <c r="AV20" s="54">
        <v>0</v>
      </c>
      <c r="AW20" s="54">
        <v>4857.3724928234042</v>
      </c>
      <c r="AX20" s="54">
        <v>18273.740592693612</v>
      </c>
      <c r="AY20" s="54">
        <v>4923.3104950858478</v>
      </c>
      <c r="AZ20" s="54">
        <v>6710.0981339112577</v>
      </c>
      <c r="BA20" s="54">
        <v>1799.4463058305705</v>
      </c>
      <c r="BB20" s="54">
        <v>2996.2793673443143</v>
      </c>
      <c r="BC20" s="54">
        <v>187.93523548181983</v>
      </c>
      <c r="BD20" s="54">
        <v>2742.9020934270638</v>
      </c>
      <c r="BE20" s="54">
        <v>4732.6269036555032</v>
      </c>
      <c r="BF20" s="54">
        <v>61005.253672912397</v>
      </c>
      <c r="BG20" s="54">
        <v>8391.9508826903257</v>
      </c>
      <c r="BH20" s="54">
        <v>5777.0320493939953</v>
      </c>
      <c r="BI20" s="54">
        <v>4247.0421355018152</v>
      </c>
      <c r="BJ20" s="54">
        <v>1223.3322024316735</v>
      </c>
      <c r="BK20" s="54">
        <v>170.81562152948686</v>
      </c>
      <c r="BL20" s="54">
        <v>14670.221327124564</v>
      </c>
      <c r="BM20" s="54">
        <v>0.60372808909284426</v>
      </c>
      <c r="BN20" s="54">
        <v>6368.8248586370728</v>
      </c>
      <c r="BO20" s="54">
        <v>0</v>
      </c>
      <c r="BP20" s="54">
        <v>0</v>
      </c>
      <c r="BQ20" s="55">
        <f t="shared" si="0"/>
        <v>1934614.2015309508</v>
      </c>
      <c r="BR20" s="54">
        <v>1832699.8825569421</v>
      </c>
      <c r="BS20" s="54">
        <v>0</v>
      </c>
      <c r="BT20" s="54">
        <v>0</v>
      </c>
      <c r="BU20" s="140">
        <f t="shared" si="1"/>
        <v>1832699.8825569421</v>
      </c>
      <c r="BV20" s="54">
        <v>0</v>
      </c>
      <c r="BW20" s="54">
        <v>0</v>
      </c>
      <c r="BX20" s="54">
        <v>-34853.603973498997</v>
      </c>
      <c r="BY20" s="141">
        <f t="shared" si="2"/>
        <v>-34853.603973498997</v>
      </c>
      <c r="BZ20" s="141">
        <f t="shared" si="3"/>
        <v>-34853.603973498997</v>
      </c>
      <c r="CA20" s="54">
        <v>960165.44219092745</v>
      </c>
      <c r="CB20" s="54"/>
      <c r="CC20" s="54"/>
      <c r="CD20" s="58">
        <v>179619.07769467798</v>
      </c>
      <c r="CE20" s="55">
        <f t="shared" si="4"/>
        <v>1139784.5198856054</v>
      </c>
      <c r="CF20" s="142">
        <f t="shared" si="5"/>
        <v>2937630.7984690485</v>
      </c>
      <c r="CG20" s="143">
        <f t="shared" si="6"/>
        <v>4872244.9999999991</v>
      </c>
      <c r="CH20" s="143">
        <f>ponuda2013!BV20</f>
        <v>4872245</v>
      </c>
      <c r="CI20" s="62">
        <f t="shared" si="7"/>
        <v>0</v>
      </c>
      <c r="CL20" s="62"/>
    </row>
    <row r="21" spans="1:90" customFormat="1" ht="15" x14ac:dyDescent="0.25">
      <c r="A21" s="139">
        <v>14</v>
      </c>
      <c r="B21" s="64" t="s">
        <v>243</v>
      </c>
      <c r="C21" s="65" t="s">
        <v>307</v>
      </c>
      <c r="D21" s="54">
        <v>6926.3837568398321</v>
      </c>
      <c r="E21" s="54">
        <v>0</v>
      </c>
      <c r="F21" s="54">
        <v>146.66919869507069</v>
      </c>
      <c r="G21" s="54">
        <v>0</v>
      </c>
      <c r="H21" s="54">
        <v>13639.425541120767</v>
      </c>
      <c r="I21" s="54">
        <v>0</v>
      </c>
      <c r="J21" s="54">
        <v>17.989787018321547</v>
      </c>
      <c r="K21" s="54">
        <v>0</v>
      </c>
      <c r="L21" s="54">
        <v>0</v>
      </c>
      <c r="M21" s="54">
        <v>0</v>
      </c>
      <c r="N21" s="54">
        <v>2102.078300964527</v>
      </c>
      <c r="O21" s="54">
        <v>7407.4235880242613</v>
      </c>
      <c r="P21" s="54">
        <v>9326.1460691567227</v>
      </c>
      <c r="Q21" s="54">
        <v>142804.4148461174</v>
      </c>
      <c r="R21" s="54">
        <v>0</v>
      </c>
      <c r="S21" s="54">
        <v>5373.6603732610192</v>
      </c>
      <c r="T21" s="54">
        <v>14652.92422269173</v>
      </c>
      <c r="U21" s="54">
        <v>18677.935005996656</v>
      </c>
      <c r="V21" s="54">
        <v>714.08364867116495</v>
      </c>
      <c r="W21" s="54">
        <v>920.8150643212681</v>
      </c>
      <c r="X21" s="54">
        <v>559.56343816369065</v>
      </c>
      <c r="Y21" s="54">
        <v>5538.1924917070401</v>
      </c>
      <c r="Z21" s="54">
        <v>0</v>
      </c>
      <c r="AA21" s="54">
        <v>0</v>
      </c>
      <c r="AB21" s="54">
        <v>0</v>
      </c>
      <c r="AC21" s="54">
        <v>3638.4275631247369</v>
      </c>
      <c r="AD21" s="54">
        <v>786967.15969855548</v>
      </c>
      <c r="AE21" s="54">
        <v>532.33549074684095</v>
      </c>
      <c r="AF21" s="54">
        <v>10872.871432087999</v>
      </c>
      <c r="AG21" s="54">
        <v>14541.596960807919</v>
      </c>
      <c r="AH21" s="54">
        <v>458.57327384415032</v>
      </c>
      <c r="AI21" s="54">
        <v>0</v>
      </c>
      <c r="AJ21" s="54">
        <v>0</v>
      </c>
      <c r="AK21" s="54">
        <v>5359.1715240922031</v>
      </c>
      <c r="AL21" s="54">
        <v>0</v>
      </c>
      <c r="AM21" s="54">
        <v>14280.232515234919</v>
      </c>
      <c r="AN21" s="54">
        <v>4.4912694851521833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4712.8132702736984</v>
      </c>
      <c r="AV21" s="54">
        <v>0</v>
      </c>
      <c r="AW21" s="54">
        <v>1882.82678458286</v>
      </c>
      <c r="AX21" s="54">
        <v>6396.1143246112797</v>
      </c>
      <c r="AY21" s="54">
        <v>839.07123660818638</v>
      </c>
      <c r="AZ21" s="54">
        <v>0</v>
      </c>
      <c r="BA21" s="54">
        <v>731.76747888021794</v>
      </c>
      <c r="BB21" s="54">
        <v>0</v>
      </c>
      <c r="BC21" s="54">
        <v>8.9583770187416434</v>
      </c>
      <c r="BD21" s="54">
        <v>0</v>
      </c>
      <c r="BE21" s="54">
        <v>695.01174652409122</v>
      </c>
      <c r="BF21" s="54">
        <v>28366.385537908758</v>
      </c>
      <c r="BG21" s="54">
        <v>183.80190416191704</v>
      </c>
      <c r="BH21" s="54">
        <v>4454.827157486242</v>
      </c>
      <c r="BI21" s="54">
        <v>386.52473471687352</v>
      </c>
      <c r="BJ21" s="54">
        <v>2922.0702586569214</v>
      </c>
      <c r="BK21" s="54">
        <v>0</v>
      </c>
      <c r="BL21" s="54">
        <v>1345.9549415712754</v>
      </c>
      <c r="BM21" s="54">
        <v>0</v>
      </c>
      <c r="BN21" s="54">
        <v>7296.7659857747722</v>
      </c>
      <c r="BO21" s="54">
        <v>0</v>
      </c>
      <c r="BP21" s="54">
        <v>0</v>
      </c>
      <c r="BQ21" s="55">
        <f t="shared" si="0"/>
        <v>1125685.4587995047</v>
      </c>
      <c r="BR21" s="54">
        <v>189574.3511511852</v>
      </c>
      <c r="BS21" s="54">
        <v>0</v>
      </c>
      <c r="BT21" s="54">
        <v>0</v>
      </c>
      <c r="BU21" s="140">
        <f t="shared" si="1"/>
        <v>189574.3511511852</v>
      </c>
      <c r="BV21" s="54">
        <v>3447.815127366011</v>
      </c>
      <c r="BW21" s="54">
        <v>0</v>
      </c>
      <c r="BX21" s="54">
        <v>-23487.050001988471</v>
      </c>
      <c r="BY21" s="141">
        <f t="shared" si="2"/>
        <v>-23487.050001988471</v>
      </c>
      <c r="BZ21" s="141">
        <f t="shared" si="3"/>
        <v>-20039.23487462246</v>
      </c>
      <c r="CA21" s="54">
        <v>736786.41376508737</v>
      </c>
      <c r="CB21" s="54"/>
      <c r="CC21" s="54"/>
      <c r="CD21" s="58">
        <v>64743.01115884506</v>
      </c>
      <c r="CE21" s="55">
        <f t="shared" si="4"/>
        <v>801529.42492393241</v>
      </c>
      <c r="CF21" s="142">
        <f t="shared" si="5"/>
        <v>971064.54120049521</v>
      </c>
      <c r="CG21" s="143">
        <f t="shared" si="6"/>
        <v>2096750</v>
      </c>
      <c r="CH21" s="143">
        <f>ponuda2013!BV21</f>
        <v>2096750</v>
      </c>
      <c r="CI21" s="62">
        <f t="shared" si="7"/>
        <v>0</v>
      </c>
      <c r="CL21" s="62"/>
    </row>
    <row r="22" spans="1:90" customFormat="1" ht="15" x14ac:dyDescent="0.25">
      <c r="A22" s="139">
        <v>15</v>
      </c>
      <c r="B22" s="64" t="s">
        <v>244</v>
      </c>
      <c r="C22" s="65" t="s">
        <v>308</v>
      </c>
      <c r="D22" s="54">
        <v>3020.6260137075269</v>
      </c>
      <c r="E22" s="54">
        <v>0</v>
      </c>
      <c r="F22" s="54">
        <v>309.91817874317411</v>
      </c>
      <c r="G22" s="54">
        <v>0</v>
      </c>
      <c r="H22" s="54">
        <v>8851.9531160731985</v>
      </c>
      <c r="I22" s="54">
        <v>0</v>
      </c>
      <c r="J22" s="54">
        <v>511.99988372808588</v>
      </c>
      <c r="K22" s="54">
        <v>456.50824532333286</v>
      </c>
      <c r="L22" s="54">
        <v>4129.5089558788277</v>
      </c>
      <c r="M22" s="54">
        <v>0</v>
      </c>
      <c r="N22" s="54">
        <v>7524.3553214414878</v>
      </c>
      <c r="O22" s="54">
        <v>7939.1679661045582</v>
      </c>
      <c r="P22" s="54">
        <v>59778.673555534951</v>
      </c>
      <c r="Q22" s="54">
        <v>32344.289078802856</v>
      </c>
      <c r="R22" s="54">
        <v>1042102.3102744003</v>
      </c>
      <c r="S22" s="54">
        <v>1228440.4661228743</v>
      </c>
      <c r="T22" s="54">
        <v>89314.903644779741</v>
      </c>
      <c r="U22" s="54">
        <v>768323.98394658812</v>
      </c>
      <c r="V22" s="54">
        <v>514709.0990600182</v>
      </c>
      <c r="W22" s="54">
        <v>129212.54622933968</v>
      </c>
      <c r="X22" s="54">
        <v>284263.58499775332</v>
      </c>
      <c r="Y22" s="54">
        <v>103722.54146567114</v>
      </c>
      <c r="Z22" s="54">
        <v>34044.714394243078</v>
      </c>
      <c r="AA22" s="54">
        <v>0</v>
      </c>
      <c r="AB22" s="54">
        <v>0</v>
      </c>
      <c r="AC22" s="54">
        <v>2595.6959994590079</v>
      </c>
      <c r="AD22" s="54">
        <v>873734.40257109248</v>
      </c>
      <c r="AE22" s="54">
        <v>0</v>
      </c>
      <c r="AF22" s="54">
        <v>19197.767035136902</v>
      </c>
      <c r="AG22" s="54">
        <v>237.93938882400059</v>
      </c>
      <c r="AH22" s="54">
        <v>703.69530268686856</v>
      </c>
      <c r="AI22" s="54">
        <v>0</v>
      </c>
      <c r="AJ22" s="54">
        <v>0</v>
      </c>
      <c r="AK22" s="54">
        <v>10098.462180963006</v>
      </c>
      <c r="AL22" s="54">
        <v>0</v>
      </c>
      <c r="AM22" s="54">
        <v>4305.462721245548</v>
      </c>
      <c r="AN22" s="54">
        <v>1378.2514406609284</v>
      </c>
      <c r="AO22" s="54">
        <v>0</v>
      </c>
      <c r="AP22" s="54">
        <v>0</v>
      </c>
      <c r="AQ22" s="54">
        <v>45.928122673557446</v>
      </c>
      <c r="AR22" s="54">
        <v>0</v>
      </c>
      <c r="AS22" s="54">
        <v>0</v>
      </c>
      <c r="AT22" s="54">
        <v>0</v>
      </c>
      <c r="AU22" s="54">
        <v>77681.332545510086</v>
      </c>
      <c r="AV22" s="54">
        <v>0</v>
      </c>
      <c r="AW22" s="54">
        <v>0</v>
      </c>
      <c r="AX22" s="54">
        <v>1021.3432675524982</v>
      </c>
      <c r="AY22" s="54">
        <v>0</v>
      </c>
      <c r="AZ22" s="54">
        <v>0</v>
      </c>
      <c r="BA22" s="54">
        <v>108.33831728687323</v>
      </c>
      <c r="BB22" s="54">
        <v>0</v>
      </c>
      <c r="BC22" s="54">
        <v>0</v>
      </c>
      <c r="BD22" s="54">
        <v>0</v>
      </c>
      <c r="BE22" s="54">
        <v>716.61970099348218</v>
      </c>
      <c r="BF22" s="54">
        <v>34.522621226033145</v>
      </c>
      <c r="BG22" s="54">
        <v>0</v>
      </c>
      <c r="BH22" s="54">
        <v>534.6730188684528</v>
      </c>
      <c r="BI22" s="54">
        <v>0</v>
      </c>
      <c r="BJ22" s="54">
        <v>1115.4716044346428</v>
      </c>
      <c r="BK22" s="54">
        <v>1359.1498146181705</v>
      </c>
      <c r="BL22" s="54">
        <v>0</v>
      </c>
      <c r="BM22" s="54">
        <v>0</v>
      </c>
      <c r="BN22" s="54">
        <v>662.92703577582279</v>
      </c>
      <c r="BO22" s="54">
        <v>0</v>
      </c>
      <c r="BP22" s="54">
        <v>0</v>
      </c>
      <c r="BQ22" s="55">
        <f t="shared" si="0"/>
        <v>5314533.1331400136</v>
      </c>
      <c r="BR22" s="54">
        <v>54431.37190442696</v>
      </c>
      <c r="BS22" s="54">
        <v>0</v>
      </c>
      <c r="BT22" s="54">
        <v>0</v>
      </c>
      <c r="BU22" s="140">
        <f t="shared" si="1"/>
        <v>54431.37190442696</v>
      </c>
      <c r="BV22" s="54">
        <v>167247.13158644372</v>
      </c>
      <c r="BW22" s="54">
        <v>0</v>
      </c>
      <c r="BX22" s="54">
        <v>-21705.763951295616</v>
      </c>
      <c r="BY22" s="141">
        <f t="shared" si="2"/>
        <v>-21705.763951295616</v>
      </c>
      <c r="BZ22" s="141">
        <f t="shared" si="3"/>
        <v>145541.36763514811</v>
      </c>
      <c r="CA22" s="54">
        <v>1068787.7501337389</v>
      </c>
      <c r="CB22" s="54"/>
      <c r="CC22" s="54"/>
      <c r="CD22" s="58">
        <v>3774.1392841375468</v>
      </c>
      <c r="CE22" s="55">
        <f t="shared" si="4"/>
        <v>1072561.8894178765</v>
      </c>
      <c r="CF22" s="142">
        <f t="shared" si="5"/>
        <v>1272534.6289574516</v>
      </c>
      <c r="CG22" s="143">
        <f t="shared" si="6"/>
        <v>6587067.7620974649</v>
      </c>
      <c r="CH22" s="143">
        <f>ponuda2013!BV22</f>
        <v>6587067.7620974649</v>
      </c>
      <c r="CI22" s="62">
        <f t="shared" si="7"/>
        <v>0</v>
      </c>
      <c r="CL22" s="62"/>
    </row>
    <row r="23" spans="1:90" customFormat="1" ht="15" x14ac:dyDescent="0.25">
      <c r="A23" s="139">
        <v>16</v>
      </c>
      <c r="B23" s="64" t="s">
        <v>245</v>
      </c>
      <c r="C23" s="65" t="s">
        <v>309</v>
      </c>
      <c r="D23" s="54">
        <v>31268.024762460023</v>
      </c>
      <c r="E23" s="54">
        <v>0</v>
      </c>
      <c r="F23" s="54">
        <v>0</v>
      </c>
      <c r="G23" s="54">
        <v>0</v>
      </c>
      <c r="H23" s="54">
        <v>59017.039988866105</v>
      </c>
      <c r="I23" s="54">
        <v>10275.379362614503</v>
      </c>
      <c r="J23" s="54">
        <v>17094.602504280661</v>
      </c>
      <c r="K23" s="54">
        <v>0</v>
      </c>
      <c r="L23" s="54">
        <v>0</v>
      </c>
      <c r="M23" s="54">
        <v>0</v>
      </c>
      <c r="N23" s="54">
        <v>2776.4405388511968</v>
      </c>
      <c r="O23" s="54">
        <v>9082.296092032926</v>
      </c>
      <c r="P23" s="54">
        <v>11647.203801192047</v>
      </c>
      <c r="Q23" s="54">
        <v>0</v>
      </c>
      <c r="R23" s="54">
        <v>0</v>
      </c>
      <c r="S23" s="54">
        <v>371024.23707646586</v>
      </c>
      <c r="T23" s="54">
        <v>65323.86159278563</v>
      </c>
      <c r="U23" s="54">
        <v>110610.80894807664</v>
      </c>
      <c r="V23" s="54">
        <v>62288.408849620879</v>
      </c>
      <c r="W23" s="54">
        <v>2276.1990881440938</v>
      </c>
      <c r="X23" s="54">
        <v>22956.096122426559</v>
      </c>
      <c r="Y23" s="54">
        <v>21038.217551238398</v>
      </c>
      <c r="Z23" s="54">
        <v>2927.6715355018482</v>
      </c>
      <c r="AA23" s="54">
        <v>0</v>
      </c>
      <c r="AB23" s="54">
        <v>0</v>
      </c>
      <c r="AC23" s="54">
        <v>9729.8180832352318</v>
      </c>
      <c r="AD23" s="54">
        <v>285568.60573700216</v>
      </c>
      <c r="AE23" s="54">
        <v>18872.096993868428</v>
      </c>
      <c r="AF23" s="54">
        <v>52357.789467520088</v>
      </c>
      <c r="AG23" s="54">
        <v>18968.153248825667</v>
      </c>
      <c r="AH23" s="54">
        <v>7901.3944353446859</v>
      </c>
      <c r="AI23" s="54">
        <v>0</v>
      </c>
      <c r="AJ23" s="54">
        <v>0</v>
      </c>
      <c r="AK23" s="54">
        <v>3963.2874873613946</v>
      </c>
      <c r="AL23" s="54">
        <v>0</v>
      </c>
      <c r="AM23" s="54">
        <v>7328.398012049618</v>
      </c>
      <c r="AN23" s="54">
        <v>81.075676425292926</v>
      </c>
      <c r="AO23" s="54">
        <v>0</v>
      </c>
      <c r="AP23" s="54">
        <v>0</v>
      </c>
      <c r="AQ23" s="54">
        <v>1479.8605471217409</v>
      </c>
      <c r="AR23" s="54">
        <v>4962.1582245344716</v>
      </c>
      <c r="AS23" s="54">
        <v>0</v>
      </c>
      <c r="AT23" s="54">
        <v>0</v>
      </c>
      <c r="AU23" s="54">
        <v>15903.649418390734</v>
      </c>
      <c r="AV23" s="54">
        <v>0</v>
      </c>
      <c r="AW23" s="54">
        <v>8955.6784640006917</v>
      </c>
      <c r="AX23" s="54">
        <v>16187.786544918657</v>
      </c>
      <c r="AY23" s="54">
        <v>6204.3890055919928</v>
      </c>
      <c r="AZ23" s="54">
        <v>189.91089168617805</v>
      </c>
      <c r="BA23" s="54">
        <v>0</v>
      </c>
      <c r="BB23" s="54">
        <v>0</v>
      </c>
      <c r="BC23" s="54">
        <v>673.67640497430057</v>
      </c>
      <c r="BD23" s="54">
        <v>0</v>
      </c>
      <c r="BE23" s="54">
        <v>2280.3233368090414</v>
      </c>
      <c r="BF23" s="54">
        <v>83592.023438891862</v>
      </c>
      <c r="BG23" s="54">
        <v>3549.0719620877653</v>
      </c>
      <c r="BH23" s="54">
        <v>461.95794535906197</v>
      </c>
      <c r="BI23" s="54">
        <v>141.81274043278188</v>
      </c>
      <c r="BJ23" s="54">
        <v>2121.5072802785876</v>
      </c>
      <c r="BK23" s="54">
        <v>122.17616897788432</v>
      </c>
      <c r="BL23" s="54">
        <v>1782.7656259629498</v>
      </c>
      <c r="BM23" s="54">
        <v>0</v>
      </c>
      <c r="BN23" s="54">
        <v>5081.950711301226</v>
      </c>
      <c r="BO23" s="54">
        <v>0</v>
      </c>
      <c r="BP23" s="54">
        <v>0</v>
      </c>
      <c r="BQ23" s="55">
        <f t="shared" si="0"/>
        <v>1358067.80566751</v>
      </c>
      <c r="BR23" s="54">
        <v>35789.591909301897</v>
      </c>
      <c r="BS23" s="54">
        <v>0</v>
      </c>
      <c r="BT23" s="54">
        <v>0</v>
      </c>
      <c r="BU23" s="140">
        <f t="shared" si="1"/>
        <v>35789.591909301897</v>
      </c>
      <c r="BV23" s="54">
        <v>984465.46065489622</v>
      </c>
      <c r="BW23" s="54">
        <v>0</v>
      </c>
      <c r="BX23" s="54">
        <v>-38683.083313168972</v>
      </c>
      <c r="BY23" s="141">
        <f t="shared" si="2"/>
        <v>-38683.083313168972</v>
      </c>
      <c r="BZ23" s="141">
        <f t="shared" si="3"/>
        <v>945782.37734172726</v>
      </c>
      <c r="CA23" s="54">
        <v>1675626.6109490253</v>
      </c>
      <c r="CB23" s="54"/>
      <c r="CC23" s="54"/>
      <c r="CD23" s="58">
        <v>119729.88215140085</v>
      </c>
      <c r="CE23" s="55">
        <f t="shared" si="4"/>
        <v>1795356.4931004262</v>
      </c>
      <c r="CF23" s="142">
        <f t="shared" si="5"/>
        <v>2776928.4623514554</v>
      </c>
      <c r="CG23" s="143">
        <f t="shared" si="6"/>
        <v>4134996.2680189656</v>
      </c>
      <c r="CH23" s="143">
        <f>ponuda2013!BV23</f>
        <v>4134996.2680189651</v>
      </c>
      <c r="CI23" s="62">
        <f t="shared" si="7"/>
        <v>0</v>
      </c>
      <c r="CL23" s="62"/>
    </row>
    <row r="24" spans="1:90" customFormat="1" ht="15" x14ac:dyDescent="0.25">
      <c r="A24" s="139">
        <v>17</v>
      </c>
      <c r="B24" s="64" t="s">
        <v>246</v>
      </c>
      <c r="C24" s="65" t="s">
        <v>310</v>
      </c>
      <c r="D24" s="54">
        <v>4321.7386622066915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1910.539030840152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8583.3335163617321</v>
      </c>
      <c r="T24" s="54">
        <v>286936.67034576787</v>
      </c>
      <c r="U24" s="54">
        <v>104346.06603195654</v>
      </c>
      <c r="V24" s="54">
        <v>0</v>
      </c>
      <c r="W24" s="54">
        <v>9777.4225631129138</v>
      </c>
      <c r="X24" s="54">
        <v>22175.137205602747</v>
      </c>
      <c r="Y24" s="54">
        <v>5324.6053364194731</v>
      </c>
      <c r="Z24" s="54">
        <v>26949.967577044234</v>
      </c>
      <c r="AA24" s="54">
        <v>0</v>
      </c>
      <c r="AB24" s="54">
        <v>0</v>
      </c>
      <c r="AC24" s="54">
        <v>2593.8436495698329</v>
      </c>
      <c r="AD24" s="54">
        <v>48298.764675672726</v>
      </c>
      <c r="AE24" s="54">
        <v>8890.6912194195556</v>
      </c>
      <c r="AF24" s="54">
        <v>69714.88395699556</v>
      </c>
      <c r="AG24" s="54">
        <v>34876.79735798062</v>
      </c>
      <c r="AH24" s="54">
        <v>1491.265251816171</v>
      </c>
      <c r="AI24" s="54">
        <v>0</v>
      </c>
      <c r="AJ24" s="54">
        <v>4085.6477124167454</v>
      </c>
      <c r="AK24" s="54">
        <v>5847.7083377536264</v>
      </c>
      <c r="AL24" s="54">
        <v>268.52505995627706</v>
      </c>
      <c r="AM24" s="54">
        <v>23595.333100238287</v>
      </c>
      <c r="AN24" s="54">
        <v>4909.8769532831066</v>
      </c>
      <c r="AO24" s="54">
        <v>6081.0578255873388</v>
      </c>
      <c r="AP24" s="54">
        <v>128492.20982023211</v>
      </c>
      <c r="AQ24" s="54">
        <v>111283.32370864609</v>
      </c>
      <c r="AR24" s="54">
        <v>33316.619249561867</v>
      </c>
      <c r="AS24" s="54">
        <v>4549.9624330159213</v>
      </c>
      <c r="AT24" s="54">
        <v>2114.3954161609722</v>
      </c>
      <c r="AU24" s="54">
        <v>2576.389541693839</v>
      </c>
      <c r="AV24" s="54">
        <v>0</v>
      </c>
      <c r="AW24" s="54">
        <v>4769.7006110166567</v>
      </c>
      <c r="AX24" s="54">
        <v>4524.4081349891103</v>
      </c>
      <c r="AY24" s="54">
        <v>28353.036250702025</v>
      </c>
      <c r="AZ24" s="54">
        <v>4639.8436051294011</v>
      </c>
      <c r="BA24" s="54">
        <v>17896.727241496337</v>
      </c>
      <c r="BB24" s="54">
        <v>0</v>
      </c>
      <c r="BC24" s="54">
        <v>129.71382102221327</v>
      </c>
      <c r="BD24" s="54">
        <v>1399.3928909628603</v>
      </c>
      <c r="BE24" s="54">
        <v>14394.012185457996</v>
      </c>
      <c r="BF24" s="54">
        <v>158230.86049139086</v>
      </c>
      <c r="BG24" s="54">
        <v>17346.934658308237</v>
      </c>
      <c r="BH24" s="54">
        <v>53457.471460751054</v>
      </c>
      <c r="BI24" s="54">
        <v>0</v>
      </c>
      <c r="BJ24" s="54">
        <v>7583.2509827740851</v>
      </c>
      <c r="BK24" s="54">
        <v>2301.775517087829</v>
      </c>
      <c r="BL24" s="54">
        <v>8684.9276569512404</v>
      </c>
      <c r="BM24" s="54">
        <v>135107.07681661923</v>
      </c>
      <c r="BN24" s="54">
        <v>2312.5402595677401</v>
      </c>
      <c r="BO24" s="54">
        <v>0</v>
      </c>
      <c r="BP24" s="54">
        <v>0</v>
      </c>
      <c r="BQ24" s="55">
        <f t="shared" si="0"/>
        <v>1424444.4481235398</v>
      </c>
      <c r="BR24" s="54">
        <v>616491.97002016043</v>
      </c>
      <c r="BS24" s="54">
        <v>0</v>
      </c>
      <c r="BT24" s="54">
        <v>0</v>
      </c>
      <c r="BU24" s="140">
        <f t="shared" si="1"/>
        <v>616491.97002016043</v>
      </c>
      <c r="BV24" s="54">
        <v>3240541.3165767002</v>
      </c>
      <c r="BW24" s="54">
        <v>0</v>
      </c>
      <c r="BX24" s="54">
        <v>-30753.739455675495</v>
      </c>
      <c r="BY24" s="141">
        <f t="shared" si="2"/>
        <v>-30753.739455675495</v>
      </c>
      <c r="BZ24" s="141">
        <f t="shared" si="3"/>
        <v>3209787.5771210245</v>
      </c>
      <c r="CA24" s="54">
        <v>1713698.343375948</v>
      </c>
      <c r="CB24" s="54"/>
      <c r="CC24" s="54"/>
      <c r="CD24" s="58">
        <v>890332.66135932622</v>
      </c>
      <c r="CE24" s="55">
        <f t="shared" si="4"/>
        <v>2604031.0047352742</v>
      </c>
      <c r="CF24" s="142">
        <f t="shared" si="5"/>
        <v>6430310.5518764593</v>
      </c>
      <c r="CG24" s="143">
        <f t="shared" si="6"/>
        <v>7854754.9999999991</v>
      </c>
      <c r="CH24" s="143">
        <f>ponuda2013!BV24</f>
        <v>7854755</v>
      </c>
      <c r="CI24" s="62">
        <f t="shared" si="7"/>
        <v>0</v>
      </c>
      <c r="CL24" s="62"/>
    </row>
    <row r="25" spans="1:90" customFormat="1" ht="15" x14ac:dyDescent="0.25">
      <c r="A25" s="139">
        <v>18</v>
      </c>
      <c r="B25" s="64" t="s">
        <v>247</v>
      </c>
      <c r="C25" s="65" t="s">
        <v>311</v>
      </c>
      <c r="D25" s="54">
        <v>5213.4925878938793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8454.0412684846269</v>
      </c>
      <c r="S25" s="54">
        <v>20732.789454940688</v>
      </c>
      <c r="T25" s="54">
        <v>27524.898216763264</v>
      </c>
      <c r="U25" s="54">
        <v>375701.33823358518</v>
      </c>
      <c r="V25" s="54">
        <v>46210.076280308887</v>
      </c>
      <c r="W25" s="54">
        <v>0</v>
      </c>
      <c r="X25" s="54">
        <v>14553.323051889483</v>
      </c>
      <c r="Y25" s="54">
        <v>457.26936448192129</v>
      </c>
      <c r="Z25" s="54">
        <v>14752.017989171058</v>
      </c>
      <c r="AA25" s="54">
        <v>0</v>
      </c>
      <c r="AB25" s="54">
        <v>0</v>
      </c>
      <c r="AC25" s="54">
        <v>5264.0707957445338</v>
      </c>
      <c r="AD25" s="54">
        <v>368297.4656295288</v>
      </c>
      <c r="AE25" s="54">
        <v>769.40095495765684</v>
      </c>
      <c r="AF25" s="54">
        <v>25355.600121312873</v>
      </c>
      <c r="AG25" s="54">
        <v>9314.8590997664614</v>
      </c>
      <c r="AH25" s="54">
        <v>7315.0731733967768</v>
      </c>
      <c r="AI25" s="54">
        <v>0</v>
      </c>
      <c r="AJ25" s="54">
        <v>0</v>
      </c>
      <c r="AK25" s="54">
        <v>7561.2815035488929</v>
      </c>
      <c r="AL25" s="54">
        <v>0</v>
      </c>
      <c r="AM25" s="54">
        <v>12463.652630959328</v>
      </c>
      <c r="AN25" s="54">
        <v>23.474787182832276</v>
      </c>
      <c r="AO25" s="54">
        <v>4050.0881831244483</v>
      </c>
      <c r="AP25" s="54">
        <v>4.7002393949240853</v>
      </c>
      <c r="AQ25" s="54">
        <v>214.37235872476856</v>
      </c>
      <c r="AR25" s="54">
        <v>132.33201907869136</v>
      </c>
      <c r="AS25" s="54">
        <v>1.024396288228945</v>
      </c>
      <c r="AT25" s="54">
        <v>0</v>
      </c>
      <c r="AU25" s="54">
        <v>58512.87229779183</v>
      </c>
      <c r="AV25" s="54">
        <v>0</v>
      </c>
      <c r="AW25" s="54">
        <v>133.84782190224871</v>
      </c>
      <c r="AX25" s="54">
        <v>530.34201744102063</v>
      </c>
      <c r="AY25" s="54">
        <v>3164.3560792815942</v>
      </c>
      <c r="AZ25" s="54">
        <v>35.055838263234534</v>
      </c>
      <c r="BA25" s="54">
        <v>106.50714344205542</v>
      </c>
      <c r="BB25" s="54">
        <v>0</v>
      </c>
      <c r="BC25" s="54">
        <v>42.041601490792686</v>
      </c>
      <c r="BD25" s="54">
        <v>0</v>
      </c>
      <c r="BE25" s="54">
        <v>6879.2248610908673</v>
      </c>
      <c r="BF25" s="54">
        <v>558.13805580466646</v>
      </c>
      <c r="BG25" s="54">
        <v>2932.5606952713729</v>
      </c>
      <c r="BH25" s="54">
        <v>1264.228559484179</v>
      </c>
      <c r="BI25" s="54">
        <v>229.30747277253769</v>
      </c>
      <c r="BJ25" s="54">
        <v>1481.844887715087</v>
      </c>
      <c r="BK25" s="54">
        <v>411.26503051664344</v>
      </c>
      <c r="BL25" s="54">
        <v>1331.2306315477097</v>
      </c>
      <c r="BM25" s="54">
        <v>7736.6111830816271</v>
      </c>
      <c r="BN25" s="54">
        <v>2152.1349200362674</v>
      </c>
      <c r="BO25" s="54">
        <v>0</v>
      </c>
      <c r="BP25" s="54">
        <v>0</v>
      </c>
      <c r="BQ25" s="55">
        <f t="shared" si="0"/>
        <v>1041868.211437462</v>
      </c>
      <c r="BR25" s="54">
        <v>1255894.1733327289</v>
      </c>
      <c r="BS25" s="54">
        <v>0</v>
      </c>
      <c r="BT25" s="54">
        <v>0</v>
      </c>
      <c r="BU25" s="140">
        <f t="shared" si="1"/>
        <v>1255894.1733327289</v>
      </c>
      <c r="BV25" s="54">
        <v>880900.01252394717</v>
      </c>
      <c r="BW25" s="54">
        <v>0</v>
      </c>
      <c r="BX25" s="54">
        <v>-35538.629501920354</v>
      </c>
      <c r="BY25" s="141">
        <f t="shared" si="2"/>
        <v>-35538.629501920354</v>
      </c>
      <c r="BZ25" s="141">
        <f t="shared" si="3"/>
        <v>845361.38302202686</v>
      </c>
      <c r="CA25" s="54">
        <v>1966131.2928689574</v>
      </c>
      <c r="CB25" s="54"/>
      <c r="CC25" s="54"/>
      <c r="CD25" s="58">
        <v>137892.93933882561</v>
      </c>
      <c r="CE25" s="55">
        <f t="shared" si="4"/>
        <v>2104024.232207783</v>
      </c>
      <c r="CF25" s="142">
        <f t="shared" si="5"/>
        <v>4205279.7885625381</v>
      </c>
      <c r="CG25" s="143">
        <f t="shared" si="6"/>
        <v>5247148</v>
      </c>
      <c r="CH25" s="143">
        <f>ponuda2013!BV25</f>
        <v>5247148</v>
      </c>
      <c r="CI25" s="62">
        <f t="shared" si="7"/>
        <v>0</v>
      </c>
      <c r="CL25" s="62"/>
    </row>
    <row r="26" spans="1:90" customFormat="1" ht="15" x14ac:dyDescent="0.25">
      <c r="A26" s="139">
        <v>19</v>
      </c>
      <c r="B26" s="64" t="s">
        <v>248</v>
      </c>
      <c r="C26" s="65" t="s">
        <v>312</v>
      </c>
      <c r="D26" s="54">
        <v>65629.357333739201</v>
      </c>
      <c r="E26" s="54">
        <v>0</v>
      </c>
      <c r="F26" s="54">
        <v>0</v>
      </c>
      <c r="G26" s="54">
        <v>0</v>
      </c>
      <c r="H26" s="54">
        <v>0</v>
      </c>
      <c r="I26" s="54">
        <v>6091.3449136851514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38620.563916272185</v>
      </c>
      <c r="T26" s="54">
        <v>0</v>
      </c>
      <c r="U26" s="54">
        <v>38936.289348659833</v>
      </c>
      <c r="V26" s="54">
        <v>97746.690686256741</v>
      </c>
      <c r="W26" s="54">
        <v>5485.734888511025</v>
      </c>
      <c r="X26" s="54">
        <v>92205.479190551167</v>
      </c>
      <c r="Y26" s="54">
        <v>0</v>
      </c>
      <c r="Z26" s="54">
        <v>46940.55774920636</v>
      </c>
      <c r="AA26" s="54">
        <v>0</v>
      </c>
      <c r="AB26" s="54">
        <v>0</v>
      </c>
      <c r="AC26" s="54">
        <v>5464.3244606750113</v>
      </c>
      <c r="AD26" s="54">
        <v>419758.63755686849</v>
      </c>
      <c r="AE26" s="54">
        <v>983.44404785351776</v>
      </c>
      <c r="AF26" s="54">
        <v>48959.005494129182</v>
      </c>
      <c r="AG26" s="54">
        <v>9585.9696227944441</v>
      </c>
      <c r="AH26" s="54">
        <v>10857.747649013509</v>
      </c>
      <c r="AI26" s="54">
        <v>20021.079499955122</v>
      </c>
      <c r="AJ26" s="54">
        <v>0</v>
      </c>
      <c r="AK26" s="54">
        <v>8031.9409327643189</v>
      </c>
      <c r="AL26" s="54">
        <v>0</v>
      </c>
      <c r="AM26" s="54">
        <v>11214.698074371052</v>
      </c>
      <c r="AN26" s="54">
        <v>133.6650328912074</v>
      </c>
      <c r="AO26" s="54">
        <v>0</v>
      </c>
      <c r="AP26" s="54">
        <v>0</v>
      </c>
      <c r="AQ26" s="54">
        <v>1573.7755085461658</v>
      </c>
      <c r="AR26" s="54">
        <v>89.868636230110198</v>
      </c>
      <c r="AS26" s="54">
        <v>52.943780137107716</v>
      </c>
      <c r="AT26" s="54">
        <v>2730.1447942534978</v>
      </c>
      <c r="AU26" s="54">
        <v>5136.632638109817</v>
      </c>
      <c r="AV26" s="54">
        <v>0</v>
      </c>
      <c r="AW26" s="54">
        <v>5.3464974034678265</v>
      </c>
      <c r="AX26" s="54">
        <v>1052.770626645565</v>
      </c>
      <c r="AY26" s="54">
        <v>0</v>
      </c>
      <c r="AZ26" s="54">
        <v>0</v>
      </c>
      <c r="BA26" s="54">
        <v>45.138756749288696</v>
      </c>
      <c r="BB26" s="54">
        <v>0</v>
      </c>
      <c r="BC26" s="54">
        <v>53.229654172333937</v>
      </c>
      <c r="BD26" s="54">
        <v>0</v>
      </c>
      <c r="BE26" s="54">
        <v>1492.1692895184335</v>
      </c>
      <c r="BF26" s="54">
        <v>8540.1914575025585</v>
      </c>
      <c r="BG26" s="54">
        <v>2060.5992418936048</v>
      </c>
      <c r="BH26" s="54">
        <v>4286.5678954635896</v>
      </c>
      <c r="BI26" s="54">
        <v>3971.9440459980528</v>
      </c>
      <c r="BJ26" s="54">
        <v>2284.440753127285</v>
      </c>
      <c r="BK26" s="54">
        <v>0</v>
      </c>
      <c r="BL26" s="54">
        <v>1015.8617272739924</v>
      </c>
      <c r="BM26" s="54">
        <v>0</v>
      </c>
      <c r="BN26" s="54">
        <v>1917.061468306852</v>
      </c>
      <c r="BO26" s="54">
        <v>0</v>
      </c>
      <c r="BP26" s="54">
        <v>0</v>
      </c>
      <c r="BQ26" s="55">
        <f t="shared" si="0"/>
        <v>962975.21716952929</v>
      </c>
      <c r="BR26" s="54">
        <v>15752.770519001118</v>
      </c>
      <c r="BS26" s="54">
        <v>0</v>
      </c>
      <c r="BT26" s="54">
        <v>0</v>
      </c>
      <c r="BU26" s="140">
        <f t="shared" si="1"/>
        <v>15752.770519001118</v>
      </c>
      <c r="BV26" s="54">
        <v>4852126.2659089863</v>
      </c>
      <c r="BW26" s="54">
        <v>0</v>
      </c>
      <c r="BX26" s="54">
        <v>-39890.055357878722</v>
      </c>
      <c r="BY26" s="141">
        <f t="shared" si="2"/>
        <v>-39890.055357878722</v>
      </c>
      <c r="BZ26" s="141">
        <f t="shared" si="3"/>
        <v>4812236.2105511073</v>
      </c>
      <c r="CA26" s="54">
        <v>2503321.0505433828</v>
      </c>
      <c r="CB26" s="54"/>
      <c r="CC26" s="54"/>
      <c r="CD26" s="58">
        <v>890902.1130092782</v>
      </c>
      <c r="CE26" s="55">
        <f t="shared" si="4"/>
        <v>3394223.163552661</v>
      </c>
      <c r="CF26" s="142">
        <f t="shared" si="5"/>
        <v>8222212.1446227692</v>
      </c>
      <c r="CG26" s="143">
        <f t="shared" si="6"/>
        <v>9185187.361792298</v>
      </c>
      <c r="CH26" s="143">
        <f>ponuda2013!BV26</f>
        <v>9185187.361792298</v>
      </c>
      <c r="CI26" s="62">
        <f t="shared" si="7"/>
        <v>0</v>
      </c>
      <c r="CL26" s="62"/>
    </row>
    <row r="27" spans="1:90" customFormat="1" ht="15" x14ac:dyDescent="0.25">
      <c r="A27" s="139">
        <v>20</v>
      </c>
      <c r="B27" s="64" t="s">
        <v>249</v>
      </c>
      <c r="C27" s="65" t="s">
        <v>313</v>
      </c>
      <c r="D27" s="54">
        <v>6098.7857379484549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89328.704441895825</v>
      </c>
      <c r="X27" s="54">
        <v>11353.572368485209</v>
      </c>
      <c r="Y27" s="54">
        <v>0</v>
      </c>
      <c r="Z27" s="54">
        <v>0</v>
      </c>
      <c r="AA27" s="54">
        <v>0</v>
      </c>
      <c r="AB27" s="54">
        <v>0</v>
      </c>
      <c r="AC27" s="54">
        <v>39166.557970125927</v>
      </c>
      <c r="AD27" s="54">
        <v>61286.732786050765</v>
      </c>
      <c r="AE27" s="54">
        <v>124399.76107395114</v>
      </c>
      <c r="AF27" s="54">
        <v>27785.801488638852</v>
      </c>
      <c r="AG27" s="54">
        <v>8442.8744899914709</v>
      </c>
      <c r="AH27" s="54">
        <v>99592.342087441255</v>
      </c>
      <c r="AI27" s="54">
        <v>5560.8773516122628</v>
      </c>
      <c r="AJ27" s="54">
        <v>0</v>
      </c>
      <c r="AK27" s="54">
        <v>9502.6821695235176</v>
      </c>
      <c r="AL27" s="54">
        <v>368.00326000708731</v>
      </c>
      <c r="AM27" s="54">
        <v>858.99981354678187</v>
      </c>
      <c r="AN27" s="54">
        <v>1667.2270584011762</v>
      </c>
      <c r="AO27" s="54">
        <v>0</v>
      </c>
      <c r="AP27" s="54">
        <v>1493.2489778245608</v>
      </c>
      <c r="AQ27" s="54">
        <v>2445.8058091924927</v>
      </c>
      <c r="AR27" s="54">
        <v>0</v>
      </c>
      <c r="AS27" s="54">
        <v>0</v>
      </c>
      <c r="AT27" s="54">
        <v>0</v>
      </c>
      <c r="AU27" s="54">
        <v>624.65276316525251</v>
      </c>
      <c r="AV27" s="54">
        <v>0</v>
      </c>
      <c r="AW27" s="54">
        <v>1650.6817212138458</v>
      </c>
      <c r="AX27" s="54">
        <v>214.91728537254531</v>
      </c>
      <c r="AY27" s="54">
        <v>344.83044207997864</v>
      </c>
      <c r="AZ27" s="54">
        <v>7530.5984179680363</v>
      </c>
      <c r="BA27" s="54">
        <v>743.64457717515086</v>
      </c>
      <c r="BB27" s="54">
        <v>16662.013551829696</v>
      </c>
      <c r="BC27" s="54">
        <v>0</v>
      </c>
      <c r="BD27" s="54">
        <v>1156.6813383472872</v>
      </c>
      <c r="BE27" s="54">
        <v>2700.937603351179</v>
      </c>
      <c r="BF27" s="54">
        <v>16917.254120828849</v>
      </c>
      <c r="BG27" s="54">
        <v>239.24871912166941</v>
      </c>
      <c r="BH27" s="54">
        <v>645.5162985734363</v>
      </c>
      <c r="BI27" s="54">
        <v>0</v>
      </c>
      <c r="BJ27" s="54">
        <v>579.69758586310661</v>
      </c>
      <c r="BK27" s="54">
        <v>0</v>
      </c>
      <c r="BL27" s="54">
        <v>295.85270260282516</v>
      </c>
      <c r="BM27" s="54">
        <v>8.3400997431328977E-2</v>
      </c>
      <c r="BN27" s="54">
        <v>2231.3666070306222</v>
      </c>
      <c r="BO27" s="54">
        <v>0</v>
      </c>
      <c r="BP27" s="54">
        <v>0</v>
      </c>
      <c r="BQ27" s="55">
        <f t="shared" si="0"/>
        <v>541889.95402015757</v>
      </c>
      <c r="BR27" s="54">
        <v>1158597.2424604993</v>
      </c>
      <c r="BS27" s="54">
        <v>0</v>
      </c>
      <c r="BT27" s="54">
        <v>0</v>
      </c>
      <c r="BU27" s="140">
        <f t="shared" si="1"/>
        <v>1158597.2424604993</v>
      </c>
      <c r="BV27" s="54">
        <v>3528372.5994161246</v>
      </c>
      <c r="BW27" s="54">
        <v>0</v>
      </c>
      <c r="BX27" s="54">
        <v>-7904.750825708662</v>
      </c>
      <c r="BY27" s="141">
        <f t="shared" si="2"/>
        <v>-7904.750825708662</v>
      </c>
      <c r="BZ27" s="141">
        <f t="shared" si="3"/>
        <v>3520467.8485904159</v>
      </c>
      <c r="CA27" s="54">
        <v>475098.0060394663</v>
      </c>
      <c r="CB27" s="54"/>
      <c r="CC27" s="54"/>
      <c r="CD27" s="58">
        <v>11373.948889461333</v>
      </c>
      <c r="CE27" s="55">
        <f t="shared" si="4"/>
        <v>486471.95492892765</v>
      </c>
      <c r="CF27" s="142">
        <f t="shared" si="5"/>
        <v>5165537.0459798425</v>
      </c>
      <c r="CG27" s="143">
        <f t="shared" si="6"/>
        <v>5707427</v>
      </c>
      <c r="CH27" s="143">
        <f>ponuda2013!BV27</f>
        <v>5707427</v>
      </c>
      <c r="CI27" s="62">
        <f t="shared" si="7"/>
        <v>0</v>
      </c>
      <c r="CL27" s="62"/>
    </row>
    <row r="28" spans="1:90" customFormat="1" ht="15" x14ac:dyDescent="0.25">
      <c r="A28" s="139">
        <v>21</v>
      </c>
      <c r="B28" s="64" t="s">
        <v>250</v>
      </c>
      <c r="C28" s="65" t="s">
        <v>314</v>
      </c>
      <c r="D28" s="54">
        <v>116.14896779166409</v>
      </c>
      <c r="E28" s="54">
        <v>1.8370124994631198E-2</v>
      </c>
      <c r="F28" s="54">
        <v>0</v>
      </c>
      <c r="G28" s="54">
        <v>14.167668507241038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35916.199250578429</v>
      </c>
      <c r="Y28" s="54">
        <v>0</v>
      </c>
      <c r="Z28" s="54">
        <v>0</v>
      </c>
      <c r="AA28" s="54">
        <v>223.08289057295605</v>
      </c>
      <c r="AB28" s="54">
        <v>30.239460223930131</v>
      </c>
      <c r="AC28" s="54">
        <v>267.09385551051054</v>
      </c>
      <c r="AD28" s="54">
        <v>290.4980334805673</v>
      </c>
      <c r="AE28" s="54">
        <v>1422.6850451767596</v>
      </c>
      <c r="AF28" s="54">
        <v>7088.8509317709286</v>
      </c>
      <c r="AG28" s="54">
        <v>489.74919352043105</v>
      </c>
      <c r="AH28" s="54">
        <v>3674.8057507218114</v>
      </c>
      <c r="AI28" s="54">
        <v>5439.2487657469437</v>
      </c>
      <c r="AJ28" s="54">
        <v>11157.236609491902</v>
      </c>
      <c r="AK28" s="54">
        <v>1362.8929978835195</v>
      </c>
      <c r="AL28" s="54">
        <v>0</v>
      </c>
      <c r="AM28" s="54">
        <v>118.85373389814188</v>
      </c>
      <c r="AN28" s="54">
        <v>5.2847245965990357</v>
      </c>
      <c r="AO28" s="54">
        <v>1.8731971988723151</v>
      </c>
      <c r="AP28" s="54">
        <v>124.41998379884554</v>
      </c>
      <c r="AQ28" s="54">
        <v>256.92657483999187</v>
      </c>
      <c r="AR28" s="54">
        <v>63.903039411025532</v>
      </c>
      <c r="AS28" s="54">
        <v>0</v>
      </c>
      <c r="AT28" s="54">
        <v>0</v>
      </c>
      <c r="AU28" s="54">
        <v>7.0220508487228175</v>
      </c>
      <c r="AV28" s="54">
        <v>0</v>
      </c>
      <c r="AW28" s="54">
        <v>189.61726926590143</v>
      </c>
      <c r="AX28" s="54">
        <v>266.04552119725457</v>
      </c>
      <c r="AY28" s="54">
        <v>64.890028382880345</v>
      </c>
      <c r="AZ28" s="54">
        <v>3.2682328251898149</v>
      </c>
      <c r="BA28" s="54">
        <v>0</v>
      </c>
      <c r="BB28" s="54">
        <v>132.63644154492476</v>
      </c>
      <c r="BC28" s="54">
        <v>0</v>
      </c>
      <c r="BD28" s="54">
        <v>44.760700875443611</v>
      </c>
      <c r="BE28" s="54">
        <v>9.7613958468354287</v>
      </c>
      <c r="BF28" s="54">
        <v>105563.65846228975</v>
      </c>
      <c r="BG28" s="54">
        <v>11.430351346862841</v>
      </c>
      <c r="BH28" s="54">
        <v>200.20483542093805</v>
      </c>
      <c r="BI28" s="54">
        <v>0</v>
      </c>
      <c r="BJ28" s="54">
        <v>342.34270842450792</v>
      </c>
      <c r="BK28" s="54">
        <v>1611.9696827511273</v>
      </c>
      <c r="BL28" s="54">
        <v>0</v>
      </c>
      <c r="BM28" s="54">
        <v>19.19854141945185</v>
      </c>
      <c r="BN28" s="54">
        <v>488.78610440339463</v>
      </c>
      <c r="BO28" s="54">
        <v>0</v>
      </c>
      <c r="BP28" s="54">
        <v>0</v>
      </c>
      <c r="BQ28" s="55">
        <f t="shared" si="0"/>
        <v>177019.7713716893</v>
      </c>
      <c r="BR28" s="54">
        <v>38732.662301916855</v>
      </c>
      <c r="BS28" s="54">
        <v>0</v>
      </c>
      <c r="BT28" s="54">
        <v>0</v>
      </c>
      <c r="BU28" s="140">
        <f t="shared" si="1"/>
        <v>38732.662301916855</v>
      </c>
      <c r="BV28" s="54">
        <v>440414.2296261657</v>
      </c>
      <c r="BW28" s="54">
        <v>0</v>
      </c>
      <c r="BX28" s="54">
        <v>-21057.144769730512</v>
      </c>
      <c r="BY28" s="141">
        <f t="shared" si="2"/>
        <v>-21057.144769730512</v>
      </c>
      <c r="BZ28" s="141">
        <f t="shared" si="3"/>
        <v>419357.08485643519</v>
      </c>
      <c r="CA28" s="54">
        <v>308114.72539230285</v>
      </c>
      <c r="CB28" s="54"/>
      <c r="CC28" s="54"/>
      <c r="CD28" s="58">
        <v>37979.769957214718</v>
      </c>
      <c r="CE28" s="55">
        <f t="shared" si="4"/>
        <v>346094.49534951756</v>
      </c>
      <c r="CF28" s="142">
        <f t="shared" si="5"/>
        <v>804184.24250786961</v>
      </c>
      <c r="CG28" s="143">
        <f t="shared" si="6"/>
        <v>981204.01387955889</v>
      </c>
      <c r="CH28" s="143">
        <f>ponuda2013!BV28</f>
        <v>981204.013879559</v>
      </c>
      <c r="CI28" s="62">
        <f t="shared" si="7"/>
        <v>0</v>
      </c>
      <c r="CL28" s="62"/>
    </row>
    <row r="29" spans="1:90" customFormat="1" ht="15" x14ac:dyDescent="0.25">
      <c r="A29" s="139">
        <v>22</v>
      </c>
      <c r="B29" s="64" t="s">
        <v>251</v>
      </c>
      <c r="C29" s="65" t="s">
        <v>353</v>
      </c>
      <c r="D29" s="54">
        <v>2083.1601181957403</v>
      </c>
      <c r="E29" s="54">
        <v>0</v>
      </c>
      <c r="F29" s="54">
        <v>240.99757776664492</v>
      </c>
      <c r="G29" s="54">
        <v>0</v>
      </c>
      <c r="H29" s="54">
        <v>0</v>
      </c>
      <c r="I29" s="54">
        <v>3719.7882102646549</v>
      </c>
      <c r="J29" s="54">
        <v>0</v>
      </c>
      <c r="K29" s="54">
        <v>0</v>
      </c>
      <c r="L29" s="54">
        <v>7507.1128714492561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386.00255301895675</v>
      </c>
      <c r="Y29" s="54">
        <v>28885.804178672308</v>
      </c>
      <c r="Z29" s="54">
        <v>0</v>
      </c>
      <c r="AA29" s="54">
        <v>0</v>
      </c>
      <c r="AB29" s="54">
        <v>0</v>
      </c>
      <c r="AC29" s="54">
        <v>6410.6520607883849</v>
      </c>
      <c r="AD29" s="54">
        <v>18041.933443321039</v>
      </c>
      <c r="AE29" s="54">
        <v>6741.4031311500285</v>
      </c>
      <c r="AF29" s="54">
        <v>91918.701623500005</v>
      </c>
      <c r="AG29" s="54">
        <v>91208.660104720475</v>
      </c>
      <c r="AH29" s="54">
        <v>5168.2080194884247</v>
      </c>
      <c r="AI29" s="54">
        <v>4551.0207684409806</v>
      </c>
      <c r="AJ29" s="54">
        <v>585.93626707341366</v>
      </c>
      <c r="AK29" s="54">
        <v>6098.063639617777</v>
      </c>
      <c r="AL29" s="54">
        <v>966.13834621712692</v>
      </c>
      <c r="AM29" s="54">
        <v>17367.906038009991</v>
      </c>
      <c r="AN29" s="54">
        <v>450.94511404059074</v>
      </c>
      <c r="AO29" s="54">
        <v>1274.8617982254098</v>
      </c>
      <c r="AP29" s="54">
        <v>9246.4882323780475</v>
      </c>
      <c r="AQ29" s="54">
        <v>10603.175640498619</v>
      </c>
      <c r="AR29" s="54">
        <v>28305.199809323949</v>
      </c>
      <c r="AS29" s="54">
        <v>8216.7337818058259</v>
      </c>
      <c r="AT29" s="54">
        <v>1942.6519673890916</v>
      </c>
      <c r="AU29" s="54">
        <v>2689.4516452900339</v>
      </c>
      <c r="AV29" s="54">
        <v>0</v>
      </c>
      <c r="AW29" s="54">
        <v>9349.8835087631669</v>
      </c>
      <c r="AX29" s="54">
        <v>11096.795368093122</v>
      </c>
      <c r="AY29" s="54">
        <v>2813.0071309939867</v>
      </c>
      <c r="AZ29" s="54">
        <v>13300.965031085268</v>
      </c>
      <c r="BA29" s="54">
        <v>4059.33847547799</v>
      </c>
      <c r="BB29" s="54">
        <v>0</v>
      </c>
      <c r="BC29" s="54">
        <v>349.71684418670418</v>
      </c>
      <c r="BD29" s="54">
        <v>2423.3310376338777</v>
      </c>
      <c r="BE29" s="54">
        <v>9440.5597333418882</v>
      </c>
      <c r="BF29" s="54">
        <v>104547.33546307674</v>
      </c>
      <c r="BG29" s="54">
        <v>58533.373876623737</v>
      </c>
      <c r="BH29" s="54">
        <v>454667.605720211</v>
      </c>
      <c r="BI29" s="54">
        <v>6854.1621896775159</v>
      </c>
      <c r="BJ29" s="54">
        <v>14158.486595191214</v>
      </c>
      <c r="BK29" s="54">
        <v>14058.961864087767</v>
      </c>
      <c r="BL29" s="54">
        <v>6996.2840797082936</v>
      </c>
      <c r="BM29" s="54">
        <v>1919.1656822655309</v>
      </c>
      <c r="BN29" s="54">
        <v>5781.4442080011831</v>
      </c>
      <c r="BO29" s="54">
        <v>0</v>
      </c>
      <c r="BP29" s="54">
        <v>0</v>
      </c>
      <c r="BQ29" s="55">
        <f t="shared" si="0"/>
        <v>1074961.4137490657</v>
      </c>
      <c r="BR29" s="54">
        <v>1051537.9134758827</v>
      </c>
      <c r="BS29" s="54">
        <v>0</v>
      </c>
      <c r="BT29" s="54">
        <v>0</v>
      </c>
      <c r="BU29" s="140">
        <f t="shared" si="1"/>
        <v>1051537.9134758827</v>
      </c>
      <c r="BV29" s="54">
        <v>408772.69561949628</v>
      </c>
      <c r="BW29" s="54">
        <v>0</v>
      </c>
      <c r="BX29" s="54">
        <v>-27098.799765902015</v>
      </c>
      <c r="BY29" s="141">
        <f t="shared" si="2"/>
        <v>-27098.799765902015</v>
      </c>
      <c r="BZ29" s="141">
        <f t="shared" si="3"/>
        <v>381673.89585359429</v>
      </c>
      <c r="CA29" s="54">
        <v>864225.50695744716</v>
      </c>
      <c r="CB29" s="54"/>
      <c r="CC29" s="54"/>
      <c r="CD29" s="58">
        <v>89072.806001940306</v>
      </c>
      <c r="CE29" s="55">
        <f t="shared" si="4"/>
        <v>953298.31295938743</v>
      </c>
      <c r="CF29" s="142">
        <f t="shared" si="5"/>
        <v>2386510.1222888646</v>
      </c>
      <c r="CG29" s="143">
        <f t="shared" si="6"/>
        <v>3461471.5360379303</v>
      </c>
      <c r="CH29" s="143">
        <f>ponuda2013!BV29</f>
        <v>3461471.5360379308</v>
      </c>
      <c r="CI29" s="62">
        <f t="shared" si="7"/>
        <v>0</v>
      </c>
      <c r="CL29" s="62"/>
    </row>
    <row r="30" spans="1:90" customFormat="1" ht="15" x14ac:dyDescent="0.25">
      <c r="A30" s="139">
        <v>23</v>
      </c>
      <c r="B30" s="64" t="s">
        <v>252</v>
      </c>
      <c r="C30" s="65" t="s">
        <v>315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5">
        <f t="shared" si="0"/>
        <v>0</v>
      </c>
      <c r="BR30" s="54">
        <v>0</v>
      </c>
      <c r="BS30" s="54">
        <v>0</v>
      </c>
      <c r="BT30" s="54">
        <v>0</v>
      </c>
      <c r="BU30" s="140">
        <f t="shared" si="1"/>
        <v>0</v>
      </c>
      <c r="BV30" s="54">
        <v>0</v>
      </c>
      <c r="BW30" s="54">
        <v>0</v>
      </c>
      <c r="BX30" s="54">
        <v>0</v>
      </c>
      <c r="BY30" s="141">
        <f t="shared" si="2"/>
        <v>0</v>
      </c>
      <c r="BZ30" s="141">
        <f t="shared" si="3"/>
        <v>0</v>
      </c>
      <c r="CA30" s="54">
        <v>0</v>
      </c>
      <c r="CB30" s="54"/>
      <c r="CC30" s="54"/>
      <c r="CD30" s="58">
        <v>0</v>
      </c>
      <c r="CE30" s="55">
        <f t="shared" si="4"/>
        <v>0</v>
      </c>
      <c r="CF30" s="142">
        <f t="shared" si="5"/>
        <v>0</v>
      </c>
      <c r="CG30" s="143">
        <f t="shared" si="6"/>
        <v>0</v>
      </c>
      <c r="CH30" s="143">
        <f>ponuda2013!BV30</f>
        <v>0</v>
      </c>
      <c r="CI30" s="62">
        <f t="shared" si="7"/>
        <v>0</v>
      </c>
      <c r="CL30" s="62"/>
    </row>
    <row r="31" spans="1:90" customFormat="1" ht="15" x14ac:dyDescent="0.25">
      <c r="A31" s="139">
        <v>24</v>
      </c>
      <c r="B31" s="64" t="s">
        <v>253</v>
      </c>
      <c r="C31" s="65" t="s">
        <v>316</v>
      </c>
      <c r="D31" s="54">
        <v>29396.114825599536</v>
      </c>
      <c r="E31" s="54">
        <v>2696.8146401165395</v>
      </c>
      <c r="F31" s="54">
        <v>1774.2401250693865</v>
      </c>
      <c r="G31" s="54">
        <v>0</v>
      </c>
      <c r="H31" s="54">
        <v>107773.60155430333</v>
      </c>
      <c r="I31" s="54">
        <v>26602.542760198819</v>
      </c>
      <c r="J31" s="54">
        <v>18587.898878293381</v>
      </c>
      <c r="K31" s="54">
        <v>17692.961694054575</v>
      </c>
      <c r="L31" s="54">
        <v>7639.8476245265419</v>
      </c>
      <c r="M31" s="54">
        <v>20202.284923825911</v>
      </c>
      <c r="N31" s="54">
        <v>61415.538199982038</v>
      </c>
      <c r="O31" s="54">
        <v>13854.685448534867</v>
      </c>
      <c r="P31" s="54">
        <v>17140.802541110326</v>
      </c>
      <c r="Q31" s="54">
        <v>58259.839282369183</v>
      </c>
      <c r="R31" s="54">
        <v>26796.951435416107</v>
      </c>
      <c r="S31" s="54">
        <v>46768.970033533376</v>
      </c>
      <c r="T31" s="54">
        <v>10622.237218083703</v>
      </c>
      <c r="U31" s="54">
        <v>21589.900761218076</v>
      </c>
      <c r="V31" s="54">
        <v>29268.353041203514</v>
      </c>
      <c r="W31" s="54">
        <v>5371.7346671095047</v>
      </c>
      <c r="X31" s="54">
        <v>11492.485105051968</v>
      </c>
      <c r="Y31" s="54">
        <v>9016.9389401739736</v>
      </c>
      <c r="Z31" s="54">
        <v>13506.179802319659</v>
      </c>
      <c r="AA31" s="54">
        <v>829279.16930701921</v>
      </c>
      <c r="AB31" s="54">
        <v>28215.639580631479</v>
      </c>
      <c r="AC31" s="54">
        <v>12587.574594109132</v>
      </c>
      <c r="AD31" s="54">
        <v>44175.144109804205</v>
      </c>
      <c r="AE31" s="54">
        <v>11568.080688414182</v>
      </c>
      <c r="AF31" s="54">
        <v>75083.694734233577</v>
      </c>
      <c r="AG31" s="54">
        <v>47262.446267490035</v>
      </c>
      <c r="AH31" s="54">
        <v>17033.91351531199</v>
      </c>
      <c r="AI31" s="54">
        <v>9087.7017757517278</v>
      </c>
      <c r="AJ31" s="54">
        <v>99.141417278910623</v>
      </c>
      <c r="AK31" s="54">
        <v>53145.858796516761</v>
      </c>
      <c r="AL31" s="54">
        <v>2057.6553080779677</v>
      </c>
      <c r="AM31" s="54">
        <v>98410.194105714996</v>
      </c>
      <c r="AN31" s="54">
        <v>2141.6179399049893</v>
      </c>
      <c r="AO31" s="54">
        <v>5380.4257743822873</v>
      </c>
      <c r="AP31" s="54">
        <v>32519.942149404713</v>
      </c>
      <c r="AQ31" s="54">
        <v>9174.9005060621694</v>
      </c>
      <c r="AR31" s="54">
        <v>21467.742244855985</v>
      </c>
      <c r="AS31" s="54">
        <v>7867.2803831573929</v>
      </c>
      <c r="AT31" s="54">
        <v>6142.6952202163657</v>
      </c>
      <c r="AU31" s="54">
        <v>10122.57198721478</v>
      </c>
      <c r="AV31" s="54">
        <v>0</v>
      </c>
      <c r="AW31" s="54">
        <v>6042.3734291757401</v>
      </c>
      <c r="AX31" s="54">
        <v>11303.316486203455</v>
      </c>
      <c r="AY31" s="54">
        <v>5007.6257433397068</v>
      </c>
      <c r="AZ31" s="54">
        <v>1910.0863715624369</v>
      </c>
      <c r="BA31" s="54">
        <v>4572.1150030166227</v>
      </c>
      <c r="BB31" s="54">
        <v>0</v>
      </c>
      <c r="BC31" s="54">
        <v>1852.2895723749778</v>
      </c>
      <c r="BD31" s="54">
        <v>3751.634890416899</v>
      </c>
      <c r="BE31" s="54">
        <v>3842.7760817014851</v>
      </c>
      <c r="BF31" s="54">
        <v>109126.82809285598</v>
      </c>
      <c r="BG31" s="54">
        <v>33867.455210308552</v>
      </c>
      <c r="BH31" s="54">
        <v>26618.26049827208</v>
      </c>
      <c r="BI31" s="54">
        <v>18475.100293871852</v>
      </c>
      <c r="BJ31" s="54">
        <v>14670.08565531959</v>
      </c>
      <c r="BK31" s="54">
        <v>12670.106975272227</v>
      </c>
      <c r="BL31" s="54">
        <v>11313.420014973422</v>
      </c>
      <c r="BM31" s="54">
        <v>468.13356472324773</v>
      </c>
      <c r="BN31" s="54">
        <v>7996.2524420856871</v>
      </c>
      <c r="BO31" s="54">
        <v>0</v>
      </c>
      <c r="BP31" s="54">
        <v>0</v>
      </c>
      <c r="BQ31" s="55">
        <f t="shared" si="0"/>
        <v>2153782.1742331199</v>
      </c>
      <c r="BR31" s="54">
        <v>1249931.9550256992</v>
      </c>
      <c r="BS31" s="54">
        <v>0</v>
      </c>
      <c r="BT31" s="54">
        <v>0</v>
      </c>
      <c r="BU31" s="140">
        <f t="shared" si="1"/>
        <v>1249931.9550256992</v>
      </c>
      <c r="BV31" s="54">
        <v>0</v>
      </c>
      <c r="BW31" s="54">
        <v>0</v>
      </c>
      <c r="BX31" s="54">
        <v>0</v>
      </c>
      <c r="BY31" s="141">
        <f t="shared" si="2"/>
        <v>0</v>
      </c>
      <c r="BZ31" s="141">
        <f t="shared" si="3"/>
        <v>0</v>
      </c>
      <c r="CA31" s="54">
        <v>148615.35561051298</v>
      </c>
      <c r="CB31" s="54"/>
      <c r="CC31" s="54"/>
      <c r="CD31" s="58">
        <v>2365.5151306663465</v>
      </c>
      <c r="CE31" s="55">
        <f t="shared" si="4"/>
        <v>150980.87074117933</v>
      </c>
      <c r="CF31" s="142">
        <f t="shared" si="5"/>
        <v>1400912.8257668787</v>
      </c>
      <c r="CG31" s="143">
        <f t="shared" si="6"/>
        <v>3554694.9999999986</v>
      </c>
      <c r="CH31" s="143">
        <f>ponuda2013!BV31</f>
        <v>3554695</v>
      </c>
      <c r="CI31" s="62">
        <f t="shared" si="7"/>
        <v>0</v>
      </c>
      <c r="CL31" s="62"/>
    </row>
    <row r="32" spans="1:90" customFormat="1" ht="15" x14ac:dyDescent="0.25">
      <c r="A32" s="139">
        <v>25</v>
      </c>
      <c r="B32" s="64" t="s">
        <v>254</v>
      </c>
      <c r="C32" s="65" t="s">
        <v>317</v>
      </c>
      <c r="D32" s="54">
        <v>972.94135619957058</v>
      </c>
      <c r="E32" s="54">
        <v>221.8008543211796</v>
      </c>
      <c r="F32" s="54">
        <v>31.808081632325994</v>
      </c>
      <c r="G32" s="54">
        <v>0</v>
      </c>
      <c r="H32" s="54">
        <v>8649.7690490329624</v>
      </c>
      <c r="I32" s="54">
        <v>0</v>
      </c>
      <c r="J32" s="54">
        <v>0</v>
      </c>
      <c r="K32" s="54">
        <v>84.962989026228783</v>
      </c>
      <c r="L32" s="54">
        <v>0</v>
      </c>
      <c r="M32" s="54">
        <v>0</v>
      </c>
      <c r="N32" s="54">
        <v>47.136241111978173</v>
      </c>
      <c r="O32" s="54">
        <v>349.62419243330612</v>
      </c>
      <c r="P32" s="54">
        <v>43.343586296784338</v>
      </c>
      <c r="Q32" s="54">
        <v>268.42586272656717</v>
      </c>
      <c r="R32" s="54">
        <v>74.115943171567096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2785.4285845386662</v>
      </c>
      <c r="AD32" s="54">
        <v>1820.5866565873123</v>
      </c>
      <c r="AE32" s="54">
        <v>525.74458728109835</v>
      </c>
      <c r="AF32" s="54">
        <v>1519.9801144647238</v>
      </c>
      <c r="AG32" s="54">
        <v>5848.7856645775428</v>
      </c>
      <c r="AH32" s="54">
        <v>1260.7421911018703</v>
      </c>
      <c r="AI32" s="54">
        <v>176.14255840001005</v>
      </c>
      <c r="AJ32" s="54">
        <v>44.22878649371242</v>
      </c>
      <c r="AK32" s="54">
        <v>1086.8079750281295</v>
      </c>
      <c r="AL32" s="54">
        <v>87.943903431479526</v>
      </c>
      <c r="AM32" s="54">
        <v>8611.1785199820424</v>
      </c>
      <c r="AN32" s="54">
        <v>89.461997492875852</v>
      </c>
      <c r="AO32" s="54">
        <v>157.79864145078611</v>
      </c>
      <c r="AP32" s="54">
        <v>295.76932994118704</v>
      </c>
      <c r="AQ32" s="54">
        <v>388.8096947831408</v>
      </c>
      <c r="AR32" s="54">
        <v>885.19535784889388</v>
      </c>
      <c r="AS32" s="54">
        <v>314.83138687579117</v>
      </c>
      <c r="AT32" s="54">
        <v>334.22136997712562</v>
      </c>
      <c r="AU32" s="54">
        <v>1188.7431075309771</v>
      </c>
      <c r="AV32" s="54">
        <v>0</v>
      </c>
      <c r="AW32" s="54">
        <v>603.46404508518845</v>
      </c>
      <c r="AX32" s="54">
        <v>1356.029840518459</v>
      </c>
      <c r="AY32" s="54">
        <v>348.68094336495409</v>
      </c>
      <c r="AZ32" s="54">
        <v>115.70282664732628</v>
      </c>
      <c r="BA32" s="54">
        <v>109.74802165709336</v>
      </c>
      <c r="BB32" s="54">
        <v>0</v>
      </c>
      <c r="BC32" s="54">
        <v>48.014555050601992</v>
      </c>
      <c r="BD32" s="54">
        <v>25.162419551116319</v>
      </c>
      <c r="BE32" s="54">
        <v>1100.2392994684517</v>
      </c>
      <c r="BF32" s="54">
        <v>18186.293930910058</v>
      </c>
      <c r="BG32" s="54">
        <v>2145.031735593298</v>
      </c>
      <c r="BH32" s="54">
        <v>3202.3964722703886</v>
      </c>
      <c r="BI32" s="54">
        <v>1848.523762849527</v>
      </c>
      <c r="BJ32" s="54">
        <v>557.03295011057185</v>
      </c>
      <c r="BK32" s="54">
        <v>1386.5231476708952</v>
      </c>
      <c r="BL32" s="54">
        <v>585.53823103089883</v>
      </c>
      <c r="BM32" s="54">
        <v>13.671741263467331</v>
      </c>
      <c r="BN32" s="54">
        <v>1446.9572161327283</v>
      </c>
      <c r="BO32" s="54">
        <v>0</v>
      </c>
      <c r="BP32" s="54">
        <v>0</v>
      </c>
      <c r="BQ32" s="55">
        <f t="shared" si="0"/>
        <v>71245.339722914854</v>
      </c>
      <c r="BR32" s="54">
        <v>201342.66027708518</v>
      </c>
      <c r="BS32" s="54">
        <v>0</v>
      </c>
      <c r="BT32" s="54">
        <v>0</v>
      </c>
      <c r="BU32" s="140">
        <f t="shared" si="1"/>
        <v>201342.66027708518</v>
      </c>
      <c r="BV32" s="54">
        <v>0</v>
      </c>
      <c r="BW32" s="54">
        <v>0</v>
      </c>
      <c r="BX32" s="54">
        <v>0</v>
      </c>
      <c r="BY32" s="141">
        <f t="shared" si="2"/>
        <v>0</v>
      </c>
      <c r="BZ32" s="141">
        <f t="shared" si="3"/>
        <v>0</v>
      </c>
      <c r="CA32" s="54">
        <v>0</v>
      </c>
      <c r="CB32" s="54"/>
      <c r="CC32" s="54"/>
      <c r="CD32" s="58">
        <v>0</v>
      </c>
      <c r="CE32" s="55">
        <f t="shared" si="4"/>
        <v>0</v>
      </c>
      <c r="CF32" s="142">
        <f t="shared" si="5"/>
        <v>201342.66027708518</v>
      </c>
      <c r="CG32" s="143">
        <f t="shared" si="6"/>
        <v>272588</v>
      </c>
      <c r="CH32" s="143">
        <f>ponuda2013!BV32</f>
        <v>272588</v>
      </c>
      <c r="CI32" s="62">
        <f t="shared" si="7"/>
        <v>0</v>
      </c>
      <c r="CL32" s="62"/>
    </row>
    <row r="33" spans="1:90" customFormat="1" ht="15" x14ac:dyDescent="0.25">
      <c r="A33" s="139">
        <v>26</v>
      </c>
      <c r="B33" s="64" t="s">
        <v>255</v>
      </c>
      <c r="C33" s="65" t="s">
        <v>354</v>
      </c>
      <c r="D33" s="54">
        <v>6.2706490692554793</v>
      </c>
      <c r="E33" s="54">
        <v>0</v>
      </c>
      <c r="F33" s="54">
        <v>15.716098603987493</v>
      </c>
      <c r="G33" s="54">
        <v>0</v>
      </c>
      <c r="H33" s="54">
        <v>399.3230409759164</v>
      </c>
      <c r="I33" s="54">
        <v>0</v>
      </c>
      <c r="J33" s="54">
        <v>0</v>
      </c>
      <c r="K33" s="54">
        <v>486.47395799181817</v>
      </c>
      <c r="L33" s="54">
        <v>0</v>
      </c>
      <c r="M33" s="54">
        <v>0</v>
      </c>
      <c r="N33" s="54">
        <v>10.403318538353542</v>
      </c>
      <c r="O33" s="54">
        <v>23.604203032446421</v>
      </c>
      <c r="P33" s="54">
        <v>0</v>
      </c>
      <c r="Q33" s="54">
        <v>0</v>
      </c>
      <c r="R33" s="54">
        <v>0</v>
      </c>
      <c r="S33" s="54">
        <v>1655.6447670111547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3037.0853747663282</v>
      </c>
      <c r="AD33" s="54">
        <v>176.3409099402736</v>
      </c>
      <c r="AE33" s="54">
        <v>57.424954964705535</v>
      </c>
      <c r="AF33" s="54">
        <v>512.15713044410154</v>
      </c>
      <c r="AG33" s="54">
        <v>370.72332095689131</v>
      </c>
      <c r="AH33" s="54">
        <v>52.380614434440417</v>
      </c>
      <c r="AI33" s="54">
        <v>1.7422617453655016</v>
      </c>
      <c r="AJ33" s="54">
        <v>1.0798703843010067</v>
      </c>
      <c r="AK33" s="54">
        <v>88.531393541796305</v>
      </c>
      <c r="AL33" s="54">
        <v>5.4213648648439108</v>
      </c>
      <c r="AM33" s="54">
        <v>574.72973213790385</v>
      </c>
      <c r="AN33" s="54">
        <v>17.966991855029807</v>
      </c>
      <c r="AO33" s="54">
        <v>4.432877437224203</v>
      </c>
      <c r="AP33" s="54">
        <v>9.6946022540466696</v>
      </c>
      <c r="AQ33" s="54">
        <v>26.188382042490208</v>
      </c>
      <c r="AR33" s="54">
        <v>44.034644529300088</v>
      </c>
      <c r="AS33" s="54">
        <v>16.366493676322655</v>
      </c>
      <c r="AT33" s="54">
        <v>6.7305143069872848</v>
      </c>
      <c r="AU33" s="54">
        <v>28.031216794724067</v>
      </c>
      <c r="AV33" s="54">
        <v>0</v>
      </c>
      <c r="AW33" s="54">
        <v>0.11324730329944704</v>
      </c>
      <c r="AX33" s="54">
        <v>49.994838844149079</v>
      </c>
      <c r="AY33" s="54">
        <v>13.273232768770658</v>
      </c>
      <c r="AZ33" s="54">
        <v>2.2586936989230555</v>
      </c>
      <c r="BA33" s="54">
        <v>69.717824528306139</v>
      </c>
      <c r="BB33" s="54">
        <v>0</v>
      </c>
      <c r="BC33" s="54">
        <v>0.66803678315863857</v>
      </c>
      <c r="BD33" s="54">
        <v>0.63939399419847454</v>
      </c>
      <c r="BE33" s="54">
        <v>160.06617479348793</v>
      </c>
      <c r="BF33" s="54">
        <v>590.03174340958253</v>
      </c>
      <c r="BG33" s="54">
        <v>91.663818552869941</v>
      </c>
      <c r="BH33" s="54">
        <v>310.87270101100557</v>
      </c>
      <c r="BI33" s="54">
        <v>86.083433858910482</v>
      </c>
      <c r="BJ33" s="54">
        <v>34.810659908397398</v>
      </c>
      <c r="BK33" s="54">
        <v>145.41897910116185</v>
      </c>
      <c r="BL33" s="54">
        <v>11.053548962064951</v>
      </c>
      <c r="BM33" s="54">
        <v>1.2988755018971174</v>
      </c>
      <c r="BN33" s="54">
        <v>142.20083632940185</v>
      </c>
      <c r="BO33" s="54">
        <v>0</v>
      </c>
      <c r="BP33" s="54">
        <v>0</v>
      </c>
      <c r="BQ33" s="55">
        <f t="shared" si="0"/>
        <v>9338.6647256495926</v>
      </c>
      <c r="BR33" s="54">
        <v>1923.5992215753963</v>
      </c>
      <c r="BS33" s="54">
        <v>0</v>
      </c>
      <c r="BT33" s="54">
        <v>0</v>
      </c>
      <c r="BU33" s="140">
        <f t="shared" si="1"/>
        <v>1923.5992215753963</v>
      </c>
      <c r="BV33" s="54">
        <v>0</v>
      </c>
      <c r="BW33" s="54">
        <v>0</v>
      </c>
      <c r="BX33" s="54">
        <v>0</v>
      </c>
      <c r="BY33" s="141">
        <f t="shared" si="2"/>
        <v>0</v>
      </c>
      <c r="BZ33" s="141">
        <f t="shared" si="3"/>
        <v>0</v>
      </c>
      <c r="CA33" s="54">
        <v>11332.395015017548</v>
      </c>
      <c r="CB33" s="54"/>
      <c r="CC33" s="54"/>
      <c r="CD33" s="58">
        <v>85.172984713458405</v>
      </c>
      <c r="CE33" s="55">
        <f t="shared" si="4"/>
        <v>11417.567999731007</v>
      </c>
      <c r="CF33" s="142">
        <f t="shared" si="5"/>
        <v>13341.167221306403</v>
      </c>
      <c r="CG33" s="143">
        <f t="shared" si="6"/>
        <v>22679.831946955994</v>
      </c>
      <c r="CH33" s="143">
        <f>ponuda2013!BV33</f>
        <v>22679.831946955994</v>
      </c>
      <c r="CI33" s="62">
        <f t="shared" si="7"/>
        <v>0</v>
      </c>
      <c r="CL33" s="62"/>
    </row>
    <row r="34" spans="1:90" customFormat="1" ht="15" x14ac:dyDescent="0.25">
      <c r="A34" s="139">
        <v>27</v>
      </c>
      <c r="B34" s="64" t="s">
        <v>256</v>
      </c>
      <c r="C34" s="65" t="s">
        <v>318</v>
      </c>
      <c r="D34" s="54">
        <v>9.4721446324474812</v>
      </c>
      <c r="E34" s="54">
        <v>0</v>
      </c>
      <c r="F34" s="54">
        <v>0</v>
      </c>
      <c r="G34" s="54">
        <v>644.0973638351561</v>
      </c>
      <c r="H34" s="54">
        <v>792.24466845104791</v>
      </c>
      <c r="I34" s="54">
        <v>240.34633225327178</v>
      </c>
      <c r="J34" s="54">
        <v>292.56630915126561</v>
      </c>
      <c r="K34" s="54">
        <v>32.363160309367593</v>
      </c>
      <c r="L34" s="54">
        <v>78.996733585330546</v>
      </c>
      <c r="M34" s="54">
        <v>6.4554344846743536E-2</v>
      </c>
      <c r="N34" s="54">
        <v>192.29775393848223</v>
      </c>
      <c r="O34" s="54">
        <v>130.10430394601428</v>
      </c>
      <c r="P34" s="54">
        <v>299.86288510517545</v>
      </c>
      <c r="Q34" s="54">
        <v>452.42858728746847</v>
      </c>
      <c r="R34" s="54">
        <v>102.83260581034975</v>
      </c>
      <c r="S34" s="54">
        <v>723.74556950850354</v>
      </c>
      <c r="T34" s="54">
        <v>104.24419917493402</v>
      </c>
      <c r="U34" s="54">
        <v>309.66206814772477</v>
      </c>
      <c r="V34" s="54">
        <v>390.48630336463611</v>
      </c>
      <c r="W34" s="54">
        <v>32.713867170198313</v>
      </c>
      <c r="X34" s="54">
        <v>137.6367977809704</v>
      </c>
      <c r="Y34" s="54">
        <v>109.40073801215992</v>
      </c>
      <c r="Z34" s="54">
        <v>814.09259950589581</v>
      </c>
      <c r="AA34" s="54">
        <v>8419.2919327022555</v>
      </c>
      <c r="AB34" s="54">
        <v>486.01988682373457</v>
      </c>
      <c r="AC34" s="54">
        <v>162.58805906329542</v>
      </c>
      <c r="AD34" s="54">
        <v>66192.238130760612</v>
      </c>
      <c r="AE34" s="54">
        <v>45.196313872805298</v>
      </c>
      <c r="AF34" s="54">
        <v>226.56870780648379</v>
      </c>
      <c r="AG34" s="54">
        <v>311.30952436143957</v>
      </c>
      <c r="AH34" s="54">
        <v>694.81776552850226</v>
      </c>
      <c r="AI34" s="54">
        <v>0</v>
      </c>
      <c r="AJ34" s="54">
        <v>0</v>
      </c>
      <c r="AK34" s="54">
        <v>71.657200035188069</v>
      </c>
      <c r="AL34" s="54">
        <v>0</v>
      </c>
      <c r="AM34" s="54">
        <v>295.4359293791901</v>
      </c>
      <c r="AN34" s="54">
        <v>4.9060728276442616</v>
      </c>
      <c r="AO34" s="54">
        <v>0</v>
      </c>
      <c r="AP34" s="54">
        <v>1.1671066010185811</v>
      </c>
      <c r="AQ34" s="54">
        <v>0.36779293017391412</v>
      </c>
      <c r="AR34" s="54">
        <v>440.61471301355931</v>
      </c>
      <c r="AS34" s="54">
        <v>0</v>
      </c>
      <c r="AT34" s="54">
        <v>0</v>
      </c>
      <c r="AU34" s="54">
        <v>4.6362795611378536</v>
      </c>
      <c r="AV34" s="54">
        <v>0</v>
      </c>
      <c r="AW34" s="54">
        <v>9.442985272421614E-3</v>
      </c>
      <c r="AX34" s="54">
        <v>7401.7504764520017</v>
      </c>
      <c r="AY34" s="54">
        <v>41.631567827473745</v>
      </c>
      <c r="AZ34" s="54">
        <v>7.9817794274232148E-2</v>
      </c>
      <c r="BA34" s="54">
        <v>2.3288575103360194</v>
      </c>
      <c r="BB34" s="54">
        <v>0</v>
      </c>
      <c r="BC34" s="54">
        <v>0</v>
      </c>
      <c r="BD34" s="54">
        <v>0</v>
      </c>
      <c r="BE34" s="54">
        <v>0</v>
      </c>
      <c r="BF34" s="54">
        <v>46.486065831074164</v>
      </c>
      <c r="BG34" s="54">
        <v>8.7043211998062553</v>
      </c>
      <c r="BH34" s="54">
        <v>84.380369949750488</v>
      </c>
      <c r="BI34" s="54">
        <v>89.591316294570717</v>
      </c>
      <c r="BJ34" s="54">
        <v>145.48575329912669</v>
      </c>
      <c r="BK34" s="54">
        <v>0</v>
      </c>
      <c r="BL34" s="54">
        <v>0.27645739062161567</v>
      </c>
      <c r="BM34" s="54">
        <v>0</v>
      </c>
      <c r="BN34" s="54">
        <v>0</v>
      </c>
      <c r="BO34" s="54">
        <v>0</v>
      </c>
      <c r="BP34" s="54">
        <v>0</v>
      </c>
      <c r="BQ34" s="55">
        <f t="shared" si="0"/>
        <v>91067.199407116583</v>
      </c>
      <c r="BR34" s="54">
        <v>0</v>
      </c>
      <c r="BS34" s="54">
        <v>0</v>
      </c>
      <c r="BT34" s="54">
        <v>0</v>
      </c>
      <c r="BU34" s="140">
        <f t="shared" si="1"/>
        <v>0</v>
      </c>
      <c r="BV34" s="54">
        <v>136220.3157017733</v>
      </c>
      <c r="BW34" s="54">
        <v>0</v>
      </c>
      <c r="BX34" s="54">
        <v>0</v>
      </c>
      <c r="BY34" s="141">
        <f t="shared" si="2"/>
        <v>0</v>
      </c>
      <c r="BZ34" s="141">
        <f t="shared" si="3"/>
        <v>136220.3157017733</v>
      </c>
      <c r="CA34" s="54">
        <v>0</v>
      </c>
      <c r="CB34" s="54"/>
      <c r="CC34" s="54"/>
      <c r="CD34" s="58">
        <v>590.79635814415519</v>
      </c>
      <c r="CE34" s="55">
        <f t="shared" si="4"/>
        <v>590.79635814415519</v>
      </c>
      <c r="CF34" s="142">
        <f t="shared" si="5"/>
        <v>136811.11205991745</v>
      </c>
      <c r="CG34" s="143">
        <f t="shared" si="6"/>
        <v>227878.31146703404</v>
      </c>
      <c r="CH34" s="143">
        <f>ponuda2013!BV34</f>
        <v>227878.31146703407</v>
      </c>
      <c r="CI34" s="62">
        <f t="shared" si="7"/>
        <v>0</v>
      </c>
      <c r="CL34" s="62"/>
    </row>
    <row r="35" spans="1:90" customFormat="1" ht="15" x14ac:dyDescent="0.25">
      <c r="A35" s="139">
        <v>28</v>
      </c>
      <c r="B35" s="64" t="s">
        <v>257</v>
      </c>
      <c r="C35" s="65" t="s">
        <v>319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5">
        <f t="shared" si="0"/>
        <v>0</v>
      </c>
      <c r="BR35" s="54">
        <v>0</v>
      </c>
      <c r="BS35" s="54">
        <v>0</v>
      </c>
      <c r="BT35" s="54">
        <v>0</v>
      </c>
      <c r="BU35" s="140">
        <f t="shared" si="1"/>
        <v>0</v>
      </c>
      <c r="BV35" s="54">
        <v>0</v>
      </c>
      <c r="BW35" s="54">
        <v>0</v>
      </c>
      <c r="BX35" s="54">
        <v>0</v>
      </c>
      <c r="BY35" s="141">
        <f t="shared" si="2"/>
        <v>0</v>
      </c>
      <c r="BZ35" s="141">
        <f t="shared" si="3"/>
        <v>0</v>
      </c>
      <c r="CA35" s="54">
        <v>0</v>
      </c>
      <c r="CB35" s="54"/>
      <c r="CC35" s="54"/>
      <c r="CD35" s="58">
        <v>0</v>
      </c>
      <c r="CE35" s="55">
        <f t="shared" si="4"/>
        <v>0</v>
      </c>
      <c r="CF35" s="142">
        <f t="shared" si="5"/>
        <v>0</v>
      </c>
      <c r="CG35" s="143">
        <f t="shared" si="6"/>
        <v>0</v>
      </c>
      <c r="CH35" s="143">
        <f>ponuda2013!BV35</f>
        <v>0</v>
      </c>
      <c r="CI35" s="62">
        <f t="shared" si="7"/>
        <v>0</v>
      </c>
      <c r="CL35" s="62"/>
    </row>
    <row r="36" spans="1:90" customFormat="1" ht="15" x14ac:dyDescent="0.25">
      <c r="A36" s="139">
        <v>29</v>
      </c>
      <c r="B36" s="64" t="s">
        <v>258</v>
      </c>
      <c r="C36" s="65" t="s">
        <v>320</v>
      </c>
      <c r="D36" s="54">
        <v>29018.274874293344</v>
      </c>
      <c r="E36" s="54">
        <v>2134.4269661717972</v>
      </c>
      <c r="F36" s="54">
        <v>325.68944073455913</v>
      </c>
      <c r="G36" s="54">
        <v>388.4212619873735</v>
      </c>
      <c r="H36" s="54">
        <v>58706.37764502503</v>
      </c>
      <c r="I36" s="54">
        <v>8659.8738253250813</v>
      </c>
      <c r="J36" s="54">
        <v>0</v>
      </c>
      <c r="K36" s="54">
        <v>3083.1539242869471</v>
      </c>
      <c r="L36" s="54">
        <v>3140.7663516931871</v>
      </c>
      <c r="M36" s="54">
        <v>0</v>
      </c>
      <c r="N36" s="54">
        <v>8437.6401208564421</v>
      </c>
      <c r="O36" s="54">
        <v>4871.1107898950222</v>
      </c>
      <c r="P36" s="54">
        <v>5826.3159508946137</v>
      </c>
      <c r="Q36" s="54">
        <v>5187.56789962935</v>
      </c>
      <c r="R36" s="54">
        <v>4918.4566718540127</v>
      </c>
      <c r="S36" s="54">
        <v>8853.4888238305048</v>
      </c>
      <c r="T36" s="54">
        <v>2532.2601971712684</v>
      </c>
      <c r="U36" s="54">
        <v>9320.0816668886855</v>
      </c>
      <c r="V36" s="54">
        <v>4397.5027218495625</v>
      </c>
      <c r="W36" s="54">
        <v>0</v>
      </c>
      <c r="X36" s="54">
        <v>5168.1249413950018</v>
      </c>
      <c r="Y36" s="54">
        <v>9334.8705131069291</v>
      </c>
      <c r="Z36" s="54">
        <v>796.11712663289404</v>
      </c>
      <c r="AA36" s="54">
        <v>17845.941092413854</v>
      </c>
      <c r="AB36" s="54">
        <v>0</v>
      </c>
      <c r="AC36" s="54">
        <v>338.43928464333783</v>
      </c>
      <c r="AD36" s="54">
        <v>37590.215754179626</v>
      </c>
      <c r="AE36" s="54">
        <v>3274.8328666008279</v>
      </c>
      <c r="AF36" s="54">
        <v>44646.493427692454</v>
      </c>
      <c r="AG36" s="54">
        <v>16596.041264026804</v>
      </c>
      <c r="AH36" s="54">
        <v>14328.378890734863</v>
      </c>
      <c r="AI36" s="54">
        <v>0</v>
      </c>
      <c r="AJ36" s="54">
        <v>1160.5075619532254</v>
      </c>
      <c r="AK36" s="54">
        <v>3285.9585485411903</v>
      </c>
      <c r="AL36" s="54">
        <v>0</v>
      </c>
      <c r="AM36" s="54">
        <v>34367.29654364421</v>
      </c>
      <c r="AN36" s="54">
        <v>3825.1204375422844</v>
      </c>
      <c r="AO36" s="54">
        <v>208.11606779670782</v>
      </c>
      <c r="AP36" s="54">
        <v>4148.1681036598984</v>
      </c>
      <c r="AQ36" s="54">
        <v>1198.0484344061922</v>
      </c>
      <c r="AR36" s="54">
        <v>3163.3487958838273</v>
      </c>
      <c r="AS36" s="54">
        <v>0</v>
      </c>
      <c r="AT36" s="54">
        <v>514.67125518521561</v>
      </c>
      <c r="AU36" s="54">
        <v>6895.7702439825089</v>
      </c>
      <c r="AV36" s="54">
        <v>0</v>
      </c>
      <c r="AW36" s="54">
        <v>732.06396779138129</v>
      </c>
      <c r="AX36" s="54">
        <v>1009.5870532412603</v>
      </c>
      <c r="AY36" s="54">
        <v>671.19695060211779</v>
      </c>
      <c r="AZ36" s="54">
        <v>989.24114698314872</v>
      </c>
      <c r="BA36" s="54">
        <v>398.96357340539203</v>
      </c>
      <c r="BB36" s="54">
        <v>300.55284472554365</v>
      </c>
      <c r="BC36" s="54">
        <v>0</v>
      </c>
      <c r="BD36" s="54">
        <v>119.517947077214</v>
      </c>
      <c r="BE36" s="54">
        <v>786.01393337662796</v>
      </c>
      <c r="BF36" s="54">
        <v>8598.8777661301428</v>
      </c>
      <c r="BG36" s="54">
        <v>1910.9109285496836</v>
      </c>
      <c r="BH36" s="54">
        <v>0</v>
      </c>
      <c r="BI36" s="54">
        <v>699.22554151716133</v>
      </c>
      <c r="BJ36" s="54">
        <v>1124.2068476079032</v>
      </c>
      <c r="BK36" s="54">
        <v>1604.4439253081994</v>
      </c>
      <c r="BL36" s="54">
        <v>1712.7191108926888</v>
      </c>
      <c r="BM36" s="54">
        <v>846.20450932478059</v>
      </c>
      <c r="BN36" s="54">
        <v>2045.5938164219076</v>
      </c>
      <c r="BO36" s="54">
        <v>0</v>
      </c>
      <c r="BP36" s="54">
        <v>0</v>
      </c>
      <c r="BQ36" s="55">
        <f t="shared" si="0"/>
        <v>392037.19014936389</v>
      </c>
      <c r="BR36" s="54">
        <v>0</v>
      </c>
      <c r="BS36" s="54">
        <v>0</v>
      </c>
      <c r="BT36" s="54">
        <v>0</v>
      </c>
      <c r="BU36" s="140">
        <f t="shared" si="1"/>
        <v>0</v>
      </c>
      <c r="BV36" s="54">
        <v>0</v>
      </c>
      <c r="BW36" s="54">
        <v>0</v>
      </c>
      <c r="BX36" s="54">
        <v>0</v>
      </c>
      <c r="BY36" s="141">
        <f t="shared" si="2"/>
        <v>0</v>
      </c>
      <c r="BZ36" s="141">
        <f t="shared" si="3"/>
        <v>0</v>
      </c>
      <c r="CA36" s="54">
        <v>0</v>
      </c>
      <c r="CB36" s="54"/>
      <c r="CC36" s="54"/>
      <c r="CD36" s="58">
        <v>-9.5066267202503829E-2</v>
      </c>
      <c r="CE36" s="55">
        <f t="shared" si="4"/>
        <v>-9.5066267202503829E-2</v>
      </c>
      <c r="CF36" s="142">
        <f t="shared" si="5"/>
        <v>-9.5066267202503829E-2</v>
      </c>
      <c r="CG36" s="143">
        <f t="shared" si="6"/>
        <v>392037.0950830967</v>
      </c>
      <c r="CH36" s="143">
        <f>ponuda2013!BV36</f>
        <v>392037.09508309653</v>
      </c>
      <c r="CI36" s="62">
        <f t="shared" si="7"/>
        <v>0</v>
      </c>
      <c r="CL36" s="62"/>
    </row>
    <row r="37" spans="1:90" customFormat="1" ht="15" x14ac:dyDescent="0.25">
      <c r="A37" s="139">
        <v>30</v>
      </c>
      <c r="B37" s="64" t="s">
        <v>259</v>
      </c>
      <c r="C37" s="65" t="s">
        <v>321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5">
        <f t="shared" si="0"/>
        <v>0</v>
      </c>
      <c r="BR37" s="54">
        <v>0</v>
      </c>
      <c r="BS37" s="54">
        <v>0</v>
      </c>
      <c r="BT37" s="54">
        <v>0</v>
      </c>
      <c r="BU37" s="140">
        <f t="shared" si="1"/>
        <v>0</v>
      </c>
      <c r="BV37" s="54">
        <v>0</v>
      </c>
      <c r="BW37" s="54">
        <v>0</v>
      </c>
      <c r="BX37" s="54">
        <v>0</v>
      </c>
      <c r="BY37" s="141">
        <f t="shared" si="2"/>
        <v>0</v>
      </c>
      <c r="BZ37" s="141">
        <f t="shared" si="3"/>
        <v>0</v>
      </c>
      <c r="CA37" s="54">
        <v>0</v>
      </c>
      <c r="CB37" s="54"/>
      <c r="CC37" s="54"/>
      <c r="CD37" s="58">
        <v>0</v>
      </c>
      <c r="CE37" s="55">
        <f t="shared" si="4"/>
        <v>0</v>
      </c>
      <c r="CF37" s="142">
        <f t="shared" si="5"/>
        <v>0</v>
      </c>
      <c r="CG37" s="143">
        <f t="shared" si="6"/>
        <v>0</v>
      </c>
      <c r="CH37" s="143">
        <f>ponuda2013!BV37</f>
        <v>0</v>
      </c>
      <c r="CI37" s="62">
        <f t="shared" si="7"/>
        <v>0</v>
      </c>
      <c r="CL37" s="62"/>
    </row>
    <row r="38" spans="1:90" customFormat="1" ht="15" x14ac:dyDescent="0.25">
      <c r="A38" s="139">
        <v>31</v>
      </c>
      <c r="B38" s="64" t="s">
        <v>260</v>
      </c>
      <c r="C38" s="65" t="s">
        <v>322</v>
      </c>
      <c r="D38" s="54">
        <v>38506.075748866664</v>
      </c>
      <c r="E38" s="54">
        <v>6352.6744749208601</v>
      </c>
      <c r="F38" s="54">
        <v>4956.5156226999025</v>
      </c>
      <c r="G38" s="54">
        <v>25930.528911515743</v>
      </c>
      <c r="H38" s="54">
        <v>119079.07214920402</v>
      </c>
      <c r="I38" s="54">
        <v>14894.960223149101</v>
      </c>
      <c r="J38" s="54">
        <v>17321.567227936172</v>
      </c>
      <c r="K38" s="54">
        <v>20217.743168324163</v>
      </c>
      <c r="L38" s="54">
        <v>7593.9359947657913</v>
      </c>
      <c r="M38" s="54">
        <v>22188.097179362161</v>
      </c>
      <c r="N38" s="54">
        <v>29959.215953511473</v>
      </c>
      <c r="O38" s="54">
        <v>6278.0211797003631</v>
      </c>
      <c r="P38" s="54">
        <v>10817.761962800803</v>
      </c>
      <c r="Q38" s="54">
        <v>23270.963249167722</v>
      </c>
      <c r="R38" s="54">
        <v>7160.9246623175386</v>
      </c>
      <c r="S38" s="54">
        <v>17757.470581891102</v>
      </c>
      <c r="T38" s="54">
        <v>4125.8391378765482</v>
      </c>
      <c r="U38" s="54">
        <v>13948.64617563729</v>
      </c>
      <c r="V38" s="54">
        <v>12260.011144145659</v>
      </c>
      <c r="W38" s="54">
        <v>3935.0039201011455</v>
      </c>
      <c r="X38" s="54">
        <v>9465.2723290354297</v>
      </c>
      <c r="Y38" s="54">
        <v>16719.597254670374</v>
      </c>
      <c r="Z38" s="54">
        <v>6063.7545941770504</v>
      </c>
      <c r="AA38" s="54">
        <v>13623.345157373773</v>
      </c>
      <c r="AB38" s="54">
        <v>2511.0665037540443</v>
      </c>
      <c r="AC38" s="54">
        <v>20529.123991350254</v>
      </c>
      <c r="AD38" s="54">
        <v>107361.77591382223</v>
      </c>
      <c r="AE38" s="54">
        <v>24281.539391182632</v>
      </c>
      <c r="AF38" s="54">
        <v>182344.80080794884</v>
      </c>
      <c r="AG38" s="54">
        <v>176755.61995109834</v>
      </c>
      <c r="AH38" s="54">
        <v>139680.72301860209</v>
      </c>
      <c r="AI38" s="54">
        <v>15786.807348508715</v>
      </c>
      <c r="AJ38" s="54">
        <v>14460.867270490022</v>
      </c>
      <c r="AK38" s="54">
        <v>77246.811809201026</v>
      </c>
      <c r="AL38" s="54">
        <v>10240.716344179786</v>
      </c>
      <c r="AM38" s="54">
        <v>29434.829621798504</v>
      </c>
      <c r="AN38" s="54">
        <v>13340.298480392241</v>
      </c>
      <c r="AO38" s="54">
        <v>2314.6767466479478</v>
      </c>
      <c r="AP38" s="54">
        <v>3462.0802845779494</v>
      </c>
      <c r="AQ38" s="54">
        <v>4762.8907554293301</v>
      </c>
      <c r="AR38" s="54">
        <v>14893.597259318369</v>
      </c>
      <c r="AS38" s="54">
        <v>18214.237497473328</v>
      </c>
      <c r="AT38" s="54">
        <v>557.23167781409722</v>
      </c>
      <c r="AU38" s="54">
        <v>9682.7408693194193</v>
      </c>
      <c r="AV38" s="54">
        <v>0</v>
      </c>
      <c r="AW38" s="54">
        <v>5604.5073734653915</v>
      </c>
      <c r="AX38" s="54">
        <v>8326.3868826468333</v>
      </c>
      <c r="AY38" s="54">
        <v>813.55082740221064</v>
      </c>
      <c r="AZ38" s="54">
        <v>3807.2736791573261</v>
      </c>
      <c r="BA38" s="54">
        <v>1699.0070561684506</v>
      </c>
      <c r="BB38" s="54">
        <v>3382.3734472785832</v>
      </c>
      <c r="BC38" s="54">
        <v>537.34866547192723</v>
      </c>
      <c r="BD38" s="54">
        <v>12169.250489971535</v>
      </c>
      <c r="BE38" s="54">
        <v>5156.9097251015037</v>
      </c>
      <c r="BF38" s="54">
        <v>80333.044428014502</v>
      </c>
      <c r="BG38" s="54">
        <v>12273.146893523408</v>
      </c>
      <c r="BH38" s="54">
        <v>31361.565935492748</v>
      </c>
      <c r="BI38" s="54">
        <v>3319.4301232858847</v>
      </c>
      <c r="BJ38" s="54">
        <v>3596.9123284624784</v>
      </c>
      <c r="BK38" s="54">
        <v>10429.202844503832</v>
      </c>
      <c r="BL38" s="54">
        <v>10349.56074841344</v>
      </c>
      <c r="BM38" s="54">
        <v>2865.8524990131368</v>
      </c>
      <c r="BN38" s="54">
        <v>2755.2107817842439</v>
      </c>
      <c r="BO38" s="54">
        <v>0</v>
      </c>
      <c r="BP38" s="54">
        <v>0</v>
      </c>
      <c r="BQ38" s="55">
        <f t="shared" si="0"/>
        <v>1519069.9682752178</v>
      </c>
      <c r="BR38" s="54">
        <v>914391.56999054528</v>
      </c>
      <c r="BS38" s="54">
        <v>0</v>
      </c>
      <c r="BT38" s="54">
        <v>0</v>
      </c>
      <c r="BU38" s="140">
        <f t="shared" si="1"/>
        <v>914391.56999054528</v>
      </c>
      <c r="BV38" s="54">
        <v>85765.529109464173</v>
      </c>
      <c r="BW38" s="54">
        <v>0</v>
      </c>
      <c r="BX38" s="54">
        <v>0</v>
      </c>
      <c r="BY38" s="141">
        <f t="shared" si="2"/>
        <v>0</v>
      </c>
      <c r="BZ38" s="141">
        <f t="shared" si="3"/>
        <v>85765.529109464173</v>
      </c>
      <c r="CA38" s="54">
        <v>0</v>
      </c>
      <c r="CB38" s="54"/>
      <c r="CC38" s="54"/>
      <c r="CD38" s="58">
        <v>892523.25919690682</v>
      </c>
      <c r="CE38" s="55">
        <f t="shared" si="4"/>
        <v>892523.25919690682</v>
      </c>
      <c r="CF38" s="142">
        <f t="shared" si="5"/>
        <v>1892680.3582969164</v>
      </c>
      <c r="CG38" s="143">
        <f t="shared" si="6"/>
        <v>3411750.3265721342</v>
      </c>
      <c r="CH38" s="143">
        <f>ponuda2013!BV38</f>
        <v>3411750.3265721337</v>
      </c>
      <c r="CI38" s="62">
        <f t="shared" si="7"/>
        <v>0</v>
      </c>
      <c r="CL38" s="62"/>
    </row>
    <row r="39" spans="1:90" customFormat="1" ht="15" x14ac:dyDescent="0.25">
      <c r="A39" s="139">
        <v>32</v>
      </c>
      <c r="B39" s="64" t="s">
        <v>261</v>
      </c>
      <c r="C39" s="65" t="s">
        <v>323</v>
      </c>
      <c r="D39" s="54">
        <v>2998.0812835674155</v>
      </c>
      <c r="E39" s="54">
        <v>0</v>
      </c>
      <c r="F39" s="54">
        <v>1923.2347377466335</v>
      </c>
      <c r="G39" s="54">
        <v>12295.383785872144</v>
      </c>
      <c r="H39" s="54">
        <v>5562.0593017223318</v>
      </c>
      <c r="I39" s="54">
        <v>5014.4608287576157</v>
      </c>
      <c r="J39" s="54">
        <v>7384.4721454675182</v>
      </c>
      <c r="K39" s="54">
        <v>2259.0090078004259</v>
      </c>
      <c r="L39" s="54">
        <v>454.59002946692641</v>
      </c>
      <c r="M39" s="54">
        <v>3105.1992177212414</v>
      </c>
      <c r="N39" s="54">
        <v>6287.9514755901118</v>
      </c>
      <c r="O39" s="54">
        <v>744.41045480823868</v>
      </c>
      <c r="P39" s="54">
        <v>10294.935003218261</v>
      </c>
      <c r="Q39" s="54">
        <v>6853.83734962782</v>
      </c>
      <c r="R39" s="54">
        <v>6171.7273246159184</v>
      </c>
      <c r="S39" s="54">
        <v>9158.0083748995548</v>
      </c>
      <c r="T39" s="54">
        <v>3824.4861519680553</v>
      </c>
      <c r="U39" s="54">
        <v>12162.278464042936</v>
      </c>
      <c r="V39" s="54">
        <v>3563.2849013286145</v>
      </c>
      <c r="W39" s="54">
        <v>1372.6650847563074</v>
      </c>
      <c r="X39" s="54">
        <v>1484.364461607601</v>
      </c>
      <c r="Y39" s="54">
        <v>1158.083471981701</v>
      </c>
      <c r="Z39" s="54">
        <v>3374.756674707678</v>
      </c>
      <c r="AA39" s="54">
        <v>3627.4234002954836</v>
      </c>
      <c r="AB39" s="54">
        <v>124.04105672113052</v>
      </c>
      <c r="AC39" s="54">
        <v>1616.6851088570697</v>
      </c>
      <c r="AD39" s="54">
        <v>5203.1975156892704</v>
      </c>
      <c r="AE39" s="54">
        <v>0</v>
      </c>
      <c r="AF39" s="54">
        <v>17337.658652930204</v>
      </c>
      <c r="AG39" s="54">
        <v>6294.1411123578373</v>
      </c>
      <c r="AH39" s="54">
        <v>12547.193321804101</v>
      </c>
      <c r="AI39" s="54">
        <v>6300.6048580664547</v>
      </c>
      <c r="AJ39" s="54">
        <v>0</v>
      </c>
      <c r="AK39" s="54">
        <v>49313.49948376025</v>
      </c>
      <c r="AL39" s="54">
        <v>201.99074819600477</v>
      </c>
      <c r="AM39" s="54">
        <v>3108.0477387486903</v>
      </c>
      <c r="AN39" s="54">
        <v>0</v>
      </c>
      <c r="AO39" s="54">
        <v>28.615010798861753</v>
      </c>
      <c r="AP39" s="54">
        <v>644.17421881513587</v>
      </c>
      <c r="AQ39" s="54">
        <v>117.65256495498565</v>
      </c>
      <c r="AR39" s="54">
        <v>0</v>
      </c>
      <c r="AS39" s="54">
        <v>0</v>
      </c>
      <c r="AT39" s="54">
        <v>69.384278047691623</v>
      </c>
      <c r="AU39" s="54">
        <v>0</v>
      </c>
      <c r="AV39" s="54">
        <v>0</v>
      </c>
      <c r="AW39" s="54">
        <v>86.929328304503784</v>
      </c>
      <c r="AX39" s="54">
        <v>111.13685249259117</v>
      </c>
      <c r="AY39" s="54">
        <v>67.503850986954873</v>
      </c>
      <c r="AZ39" s="54">
        <v>132.78461748123044</v>
      </c>
      <c r="BA39" s="54">
        <v>0</v>
      </c>
      <c r="BB39" s="54">
        <v>54.079185676190221</v>
      </c>
      <c r="BC39" s="54">
        <v>34.614100818505115</v>
      </c>
      <c r="BD39" s="54">
        <v>570.89747827833423</v>
      </c>
      <c r="BE39" s="54">
        <v>429.40567758597859</v>
      </c>
      <c r="BF39" s="54">
        <v>3292.5644451389371</v>
      </c>
      <c r="BG39" s="54">
        <v>703.1964988208083</v>
      </c>
      <c r="BH39" s="54">
        <v>3209.706011866218</v>
      </c>
      <c r="BI39" s="54">
        <v>0</v>
      </c>
      <c r="BJ39" s="54">
        <v>819.99045981094275</v>
      </c>
      <c r="BK39" s="54">
        <v>1947.2705171444943</v>
      </c>
      <c r="BL39" s="54">
        <v>335.65798397821516</v>
      </c>
      <c r="BM39" s="54">
        <v>0</v>
      </c>
      <c r="BN39" s="54">
        <v>0</v>
      </c>
      <c r="BO39" s="54">
        <v>0</v>
      </c>
      <c r="BP39" s="54">
        <v>0</v>
      </c>
      <c r="BQ39" s="55">
        <f t="shared" si="0"/>
        <v>225777.32560970212</v>
      </c>
      <c r="BR39" s="54">
        <v>75813.254492262524</v>
      </c>
      <c r="BS39" s="54">
        <v>0</v>
      </c>
      <c r="BT39" s="54">
        <v>0</v>
      </c>
      <c r="BU39" s="140">
        <f t="shared" si="1"/>
        <v>75813.254492262524</v>
      </c>
      <c r="BV39" s="54">
        <v>0</v>
      </c>
      <c r="BW39" s="54">
        <v>0</v>
      </c>
      <c r="BX39" s="54">
        <v>0</v>
      </c>
      <c r="BY39" s="141">
        <f t="shared" si="2"/>
        <v>0</v>
      </c>
      <c r="BZ39" s="141">
        <f t="shared" si="3"/>
        <v>0</v>
      </c>
      <c r="CA39" s="54">
        <v>0</v>
      </c>
      <c r="CB39" s="54"/>
      <c r="CC39" s="54"/>
      <c r="CD39" s="58">
        <v>817478.57610012649</v>
      </c>
      <c r="CE39" s="55">
        <f t="shared" si="4"/>
        <v>817478.57610012649</v>
      </c>
      <c r="CF39" s="142">
        <f t="shared" si="5"/>
        <v>893291.83059238899</v>
      </c>
      <c r="CG39" s="143">
        <f t="shared" si="6"/>
        <v>1119069.1562020911</v>
      </c>
      <c r="CH39" s="143">
        <f>ponuda2013!BV39</f>
        <v>1119069.1562020911</v>
      </c>
      <c r="CI39" s="62">
        <f t="shared" si="7"/>
        <v>0</v>
      </c>
      <c r="CL39" s="62"/>
    </row>
    <row r="40" spans="1:90" customFormat="1" ht="15" x14ac:dyDescent="0.25">
      <c r="A40" s="139">
        <v>33</v>
      </c>
      <c r="B40" s="64" t="s">
        <v>262</v>
      </c>
      <c r="C40" s="65" t="s">
        <v>355</v>
      </c>
      <c r="D40" s="54">
        <v>3385.7332264306847</v>
      </c>
      <c r="E40" s="54">
        <v>0</v>
      </c>
      <c r="F40" s="54">
        <v>249.84552396789724</v>
      </c>
      <c r="G40" s="54">
        <v>1560.141039006777</v>
      </c>
      <c r="H40" s="54">
        <v>11109.772927083679</v>
      </c>
      <c r="I40" s="54">
        <v>1423.1477252623797</v>
      </c>
      <c r="J40" s="54">
        <v>1814.2484606956691</v>
      </c>
      <c r="K40" s="54">
        <v>419.70682476305024</v>
      </c>
      <c r="L40" s="54">
        <v>660.4638090132056</v>
      </c>
      <c r="M40" s="54">
        <v>3564.89276993248</v>
      </c>
      <c r="N40" s="54">
        <v>1136.7709923281141</v>
      </c>
      <c r="O40" s="54">
        <v>686.30094800027553</v>
      </c>
      <c r="P40" s="54">
        <v>1048.3197741389224</v>
      </c>
      <c r="Q40" s="54">
        <v>1443.0417611953767</v>
      </c>
      <c r="R40" s="54">
        <v>655.66175293916467</v>
      </c>
      <c r="S40" s="54">
        <v>1737.3986143508926</v>
      </c>
      <c r="T40" s="54">
        <v>409.50858225007698</v>
      </c>
      <c r="U40" s="54">
        <v>1444.6700938527767</v>
      </c>
      <c r="V40" s="54">
        <v>977.51536544487999</v>
      </c>
      <c r="W40" s="54">
        <v>364.79251914199898</v>
      </c>
      <c r="X40" s="54">
        <v>278.72880795408298</v>
      </c>
      <c r="Y40" s="54">
        <v>1141.5809799890451</v>
      </c>
      <c r="Z40" s="54">
        <v>870.89681376314456</v>
      </c>
      <c r="AA40" s="54">
        <v>2256.9101599260202</v>
      </c>
      <c r="AB40" s="54">
        <v>151.21365533697178</v>
      </c>
      <c r="AC40" s="54">
        <v>801.0228394521057</v>
      </c>
      <c r="AD40" s="54">
        <v>20308.478510790872</v>
      </c>
      <c r="AE40" s="54">
        <v>3589.9986698590501</v>
      </c>
      <c r="AF40" s="54">
        <v>25915.647596030631</v>
      </c>
      <c r="AG40" s="54">
        <v>7355.9839972682512</v>
      </c>
      <c r="AH40" s="54">
        <v>1609.1658591186938</v>
      </c>
      <c r="AI40" s="54">
        <v>0</v>
      </c>
      <c r="AJ40" s="54">
        <v>1379.722068999836</v>
      </c>
      <c r="AK40" s="54">
        <v>35765.372547902225</v>
      </c>
      <c r="AL40" s="54">
        <v>31326.968232924584</v>
      </c>
      <c r="AM40" s="54">
        <v>2164.936504253677</v>
      </c>
      <c r="AN40" s="54">
        <v>492.88779848262698</v>
      </c>
      <c r="AO40" s="54">
        <v>2903.4722259655359</v>
      </c>
      <c r="AP40" s="54">
        <v>3266.9295367294753</v>
      </c>
      <c r="AQ40" s="54">
        <v>11150.20839295222</v>
      </c>
      <c r="AR40" s="54">
        <v>5183.6262640442319</v>
      </c>
      <c r="AS40" s="54">
        <v>1727.4922284699906</v>
      </c>
      <c r="AT40" s="54">
        <v>0</v>
      </c>
      <c r="AU40" s="54">
        <v>446.79586777387658</v>
      </c>
      <c r="AV40" s="54">
        <v>0</v>
      </c>
      <c r="AW40" s="54">
        <v>7499.8758817337766</v>
      </c>
      <c r="AX40" s="54">
        <v>909.81259832491151</v>
      </c>
      <c r="AY40" s="54">
        <v>1660.3537215250678</v>
      </c>
      <c r="AZ40" s="54">
        <v>5032.3294962528535</v>
      </c>
      <c r="BA40" s="54">
        <v>0</v>
      </c>
      <c r="BB40" s="54">
        <v>129.76364770516656</v>
      </c>
      <c r="BC40" s="54">
        <v>535.67343629829043</v>
      </c>
      <c r="BD40" s="54">
        <v>725.49456437757215</v>
      </c>
      <c r="BE40" s="54">
        <v>0</v>
      </c>
      <c r="BF40" s="54">
        <v>18976.31624424057</v>
      </c>
      <c r="BG40" s="54">
        <v>13009.612377044967</v>
      </c>
      <c r="BH40" s="54">
        <v>4584.2625973186177</v>
      </c>
      <c r="BI40" s="54">
        <v>994.00958419532753</v>
      </c>
      <c r="BJ40" s="54">
        <v>238.68040527959269</v>
      </c>
      <c r="BK40" s="54">
        <v>12228.144974048375</v>
      </c>
      <c r="BL40" s="54">
        <v>15744.302358899156</v>
      </c>
      <c r="BM40" s="54">
        <v>567.62312549607327</v>
      </c>
      <c r="BN40" s="54">
        <v>0</v>
      </c>
      <c r="BO40" s="54">
        <v>0</v>
      </c>
      <c r="BP40" s="54">
        <v>0</v>
      </c>
      <c r="BQ40" s="55">
        <f t="shared" si="0"/>
        <v>277016.22728052578</v>
      </c>
      <c r="BR40" s="54">
        <v>187774.5344861983</v>
      </c>
      <c r="BS40" s="54">
        <v>0</v>
      </c>
      <c r="BT40" s="54">
        <v>0</v>
      </c>
      <c r="BU40" s="140">
        <f t="shared" si="1"/>
        <v>187774.5344861983</v>
      </c>
      <c r="BV40" s="54">
        <v>13678.305910973108</v>
      </c>
      <c r="BW40" s="54">
        <v>0</v>
      </c>
      <c r="BX40" s="54">
        <v>0</v>
      </c>
      <c r="BY40" s="141">
        <f t="shared" si="2"/>
        <v>0</v>
      </c>
      <c r="BZ40" s="141">
        <f t="shared" si="3"/>
        <v>13678.305910973108</v>
      </c>
      <c r="CA40" s="54">
        <v>0</v>
      </c>
      <c r="CB40" s="54"/>
      <c r="CC40" s="54"/>
      <c r="CD40" s="58">
        <v>788065.12616707943</v>
      </c>
      <c r="CE40" s="55">
        <f t="shared" si="4"/>
        <v>788065.12616707943</v>
      </c>
      <c r="CF40" s="142">
        <f t="shared" si="5"/>
        <v>989517.96656425088</v>
      </c>
      <c r="CG40" s="143">
        <f t="shared" si="6"/>
        <v>1266534.1938447766</v>
      </c>
      <c r="CH40" s="143">
        <f>ponuda2013!BV40</f>
        <v>1266534.1938447768</v>
      </c>
      <c r="CI40" s="62">
        <f t="shared" si="7"/>
        <v>0</v>
      </c>
      <c r="CL40" s="62"/>
    </row>
    <row r="41" spans="1:90" customFormat="1" ht="15" x14ac:dyDescent="0.25">
      <c r="A41" s="139">
        <v>34</v>
      </c>
      <c r="B41" s="64" t="s">
        <v>263</v>
      </c>
      <c r="C41" s="65" t="s">
        <v>324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5">
        <f t="shared" si="0"/>
        <v>0</v>
      </c>
      <c r="BR41" s="54">
        <v>0</v>
      </c>
      <c r="BS41" s="54">
        <v>0</v>
      </c>
      <c r="BT41" s="54">
        <v>0</v>
      </c>
      <c r="BU41" s="140">
        <f t="shared" si="1"/>
        <v>0</v>
      </c>
      <c r="BV41" s="54">
        <v>0</v>
      </c>
      <c r="BW41" s="54">
        <v>0</v>
      </c>
      <c r="BX41" s="54">
        <v>0</v>
      </c>
      <c r="BY41" s="141">
        <f t="shared" si="2"/>
        <v>0</v>
      </c>
      <c r="BZ41" s="141">
        <f t="shared" si="3"/>
        <v>0</v>
      </c>
      <c r="CA41" s="54">
        <v>0</v>
      </c>
      <c r="CB41" s="54"/>
      <c r="CC41" s="54"/>
      <c r="CD41" s="58">
        <v>0</v>
      </c>
      <c r="CE41" s="55">
        <f t="shared" si="4"/>
        <v>0</v>
      </c>
      <c r="CF41" s="142">
        <f t="shared" si="5"/>
        <v>0</v>
      </c>
      <c r="CG41" s="143">
        <f t="shared" si="6"/>
        <v>0</v>
      </c>
      <c r="CH41" s="143">
        <f>ponuda2013!BV41</f>
        <v>0</v>
      </c>
      <c r="CI41" s="62">
        <f t="shared" si="7"/>
        <v>0</v>
      </c>
      <c r="CL41" s="62"/>
    </row>
    <row r="42" spans="1:90" customFormat="1" ht="15" x14ac:dyDescent="0.25">
      <c r="A42" s="139">
        <v>35</v>
      </c>
      <c r="B42" s="64" t="s">
        <v>264</v>
      </c>
      <c r="C42" s="65" t="s">
        <v>325</v>
      </c>
      <c r="D42" s="54">
        <v>496.55053518007588</v>
      </c>
      <c r="E42" s="54">
        <v>56.033980552080351</v>
      </c>
      <c r="F42" s="54">
        <v>11.155193568544689</v>
      </c>
      <c r="G42" s="54">
        <v>313.17127982445692</v>
      </c>
      <c r="H42" s="54">
        <v>2399.6530066105311</v>
      </c>
      <c r="I42" s="54">
        <v>759.84778049755244</v>
      </c>
      <c r="J42" s="54">
        <v>160.78532140698925</v>
      </c>
      <c r="K42" s="54">
        <v>46.261533190952747</v>
      </c>
      <c r="L42" s="54">
        <v>902.70518725539841</v>
      </c>
      <c r="M42" s="54">
        <v>0.40479095138496912</v>
      </c>
      <c r="N42" s="54">
        <v>214.76110365499298</v>
      </c>
      <c r="O42" s="54">
        <v>519.06892401916184</v>
      </c>
      <c r="P42" s="54">
        <v>115.76527418732405</v>
      </c>
      <c r="Q42" s="54">
        <v>300.31904935614608</v>
      </c>
      <c r="R42" s="54">
        <v>222.07866802869796</v>
      </c>
      <c r="S42" s="54">
        <v>253.47193078029866</v>
      </c>
      <c r="T42" s="54">
        <v>167.28968906361484</v>
      </c>
      <c r="U42" s="54">
        <v>353.29643703937637</v>
      </c>
      <c r="V42" s="54">
        <v>228.86136713488398</v>
      </c>
      <c r="W42" s="54">
        <v>68.737303577403893</v>
      </c>
      <c r="X42" s="54">
        <v>507.05128322197339</v>
      </c>
      <c r="Y42" s="54">
        <v>166.77360778591233</v>
      </c>
      <c r="Z42" s="54">
        <v>134.05739500872565</v>
      </c>
      <c r="AA42" s="54">
        <v>4923.613816234978</v>
      </c>
      <c r="AB42" s="54">
        <v>423.16068711531682</v>
      </c>
      <c r="AC42" s="54">
        <v>749.71638986356857</v>
      </c>
      <c r="AD42" s="54">
        <v>905.85359592969053</v>
      </c>
      <c r="AE42" s="54">
        <v>696.3945083611294</v>
      </c>
      <c r="AF42" s="54">
        <v>5465.1830159858891</v>
      </c>
      <c r="AG42" s="54">
        <v>4999.4983732350365</v>
      </c>
      <c r="AH42" s="54">
        <v>306.95612915816656</v>
      </c>
      <c r="AI42" s="54">
        <v>12.077355448201915</v>
      </c>
      <c r="AJ42" s="54">
        <v>25.141208731298168</v>
      </c>
      <c r="AK42" s="54">
        <v>648.92830742883325</v>
      </c>
      <c r="AL42" s="54">
        <v>3043.797100277744</v>
      </c>
      <c r="AM42" s="54">
        <v>626.41108180655863</v>
      </c>
      <c r="AN42" s="54">
        <v>638.03945454706843</v>
      </c>
      <c r="AO42" s="54">
        <v>152.99232854713603</v>
      </c>
      <c r="AP42" s="54">
        <v>5823.8985669475978</v>
      </c>
      <c r="AQ42" s="54">
        <v>667.19291991942384</v>
      </c>
      <c r="AR42" s="54">
        <v>11394.362486655356</v>
      </c>
      <c r="AS42" s="54">
        <v>3570.9544736883827</v>
      </c>
      <c r="AT42" s="54">
        <v>4081.1330244401829</v>
      </c>
      <c r="AU42" s="54">
        <v>35.943384555977545</v>
      </c>
      <c r="AV42" s="54">
        <v>0</v>
      </c>
      <c r="AW42" s="54">
        <v>1132.2783099092503</v>
      </c>
      <c r="AX42" s="54">
        <v>1473.5388842179677</v>
      </c>
      <c r="AY42" s="54">
        <v>203.74340923820967</v>
      </c>
      <c r="AZ42" s="54">
        <v>1077.711047276819</v>
      </c>
      <c r="BA42" s="54">
        <v>104.75804846042543</v>
      </c>
      <c r="BB42" s="54">
        <v>59.777669110548977</v>
      </c>
      <c r="BC42" s="54">
        <v>120.19930304016526</v>
      </c>
      <c r="BD42" s="54">
        <v>55.266997912921511</v>
      </c>
      <c r="BE42" s="54">
        <v>558.43990413141887</v>
      </c>
      <c r="BF42" s="54">
        <v>11417.217975373391</v>
      </c>
      <c r="BG42" s="54">
        <v>380.12544234147418</v>
      </c>
      <c r="BH42" s="54">
        <v>563.15591231483938</v>
      </c>
      <c r="BI42" s="54">
        <v>330.87648196622263</v>
      </c>
      <c r="BJ42" s="54">
        <v>327.79308198932489</v>
      </c>
      <c r="BK42" s="54">
        <v>716.49721582924451</v>
      </c>
      <c r="BL42" s="54">
        <v>2148.6309620679381</v>
      </c>
      <c r="BM42" s="54">
        <v>179.46542739665523</v>
      </c>
      <c r="BN42" s="54">
        <v>372.29508646342686</v>
      </c>
      <c r="BO42" s="54">
        <v>0</v>
      </c>
      <c r="BP42" s="54">
        <v>0</v>
      </c>
      <c r="BQ42" s="55">
        <f t="shared" si="0"/>
        <v>78811.120009814273</v>
      </c>
      <c r="BR42" s="54">
        <v>7334.6537187974045</v>
      </c>
      <c r="BS42" s="54">
        <v>0</v>
      </c>
      <c r="BT42" s="54">
        <v>0</v>
      </c>
      <c r="BU42" s="140">
        <f t="shared" si="1"/>
        <v>7334.6537187974045</v>
      </c>
      <c r="BV42" s="54">
        <v>0</v>
      </c>
      <c r="BW42" s="54">
        <v>0</v>
      </c>
      <c r="BX42" s="54">
        <v>0</v>
      </c>
      <c r="BY42" s="141">
        <f t="shared" si="2"/>
        <v>0</v>
      </c>
      <c r="BZ42" s="141">
        <f t="shared" si="3"/>
        <v>0</v>
      </c>
      <c r="CA42" s="54">
        <v>0</v>
      </c>
      <c r="CB42" s="54"/>
      <c r="CC42" s="54"/>
      <c r="CD42" s="58">
        <v>12133.498041531007</v>
      </c>
      <c r="CE42" s="55">
        <f t="shared" si="4"/>
        <v>12133.498041531007</v>
      </c>
      <c r="CF42" s="142">
        <f t="shared" si="5"/>
        <v>19468.151760328412</v>
      </c>
      <c r="CG42" s="143">
        <f t="shared" si="6"/>
        <v>98279.271770142688</v>
      </c>
      <c r="CH42" s="143">
        <f>ponuda2013!BV42</f>
        <v>98279.271770142659</v>
      </c>
      <c r="CI42" s="62">
        <f t="shared" si="7"/>
        <v>0</v>
      </c>
      <c r="CL42" s="62"/>
    </row>
    <row r="43" spans="1:90" customFormat="1" ht="15" x14ac:dyDescent="0.25">
      <c r="A43" s="139">
        <v>36</v>
      </c>
      <c r="B43" s="64" t="s">
        <v>265</v>
      </c>
      <c r="C43" s="65" t="s">
        <v>356</v>
      </c>
      <c r="D43" s="54">
        <v>112.79740628619534</v>
      </c>
      <c r="E43" s="54">
        <v>0</v>
      </c>
      <c r="F43" s="54">
        <v>1408.0114911305725</v>
      </c>
      <c r="G43" s="54">
        <v>0</v>
      </c>
      <c r="H43" s="54">
        <v>48365.316892056428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7560.2145479956853</v>
      </c>
      <c r="AD43" s="54">
        <v>92166.981926496388</v>
      </c>
      <c r="AE43" s="54">
        <v>10708.463561068449</v>
      </c>
      <c r="AF43" s="54">
        <v>175171.83043900397</v>
      </c>
      <c r="AG43" s="54">
        <v>130367.07412886646</v>
      </c>
      <c r="AH43" s="54">
        <v>12943.065232576548</v>
      </c>
      <c r="AI43" s="54">
        <v>393.18982132956125</v>
      </c>
      <c r="AJ43" s="54">
        <v>0</v>
      </c>
      <c r="AK43" s="54">
        <v>17134.49717376013</v>
      </c>
      <c r="AL43" s="54">
        <v>274.61440245465894</v>
      </c>
      <c r="AM43" s="54">
        <v>61649.524515576399</v>
      </c>
      <c r="AN43" s="54">
        <v>4720.9169793235315</v>
      </c>
      <c r="AO43" s="54">
        <v>20056.694307497342</v>
      </c>
      <c r="AP43" s="54">
        <v>16329.033735207358</v>
      </c>
      <c r="AQ43" s="54">
        <v>42838.806258608151</v>
      </c>
      <c r="AR43" s="54">
        <v>31779.26390662913</v>
      </c>
      <c r="AS43" s="54">
        <v>21177.231299071951</v>
      </c>
      <c r="AT43" s="54">
        <v>702.39528122316938</v>
      </c>
      <c r="AU43" s="54">
        <v>755.49679141654087</v>
      </c>
      <c r="AV43" s="54">
        <v>0</v>
      </c>
      <c r="AW43" s="54">
        <v>105870.29918822733</v>
      </c>
      <c r="AX43" s="54">
        <v>14149.522344239798</v>
      </c>
      <c r="AY43" s="54">
        <v>6410.4557304165537</v>
      </c>
      <c r="AZ43" s="54">
        <v>40523.645477142054</v>
      </c>
      <c r="BA43" s="54">
        <v>571.59708334267032</v>
      </c>
      <c r="BB43" s="54">
        <v>222.48207656728255</v>
      </c>
      <c r="BC43" s="54">
        <v>2878.3900303995961</v>
      </c>
      <c r="BD43" s="54">
        <v>1661510.6713918038</v>
      </c>
      <c r="BE43" s="54">
        <v>16145.455291236853</v>
      </c>
      <c r="BF43" s="54">
        <v>142129.52847110029</v>
      </c>
      <c r="BG43" s="54">
        <v>51599.299875405035</v>
      </c>
      <c r="BH43" s="54">
        <v>28986.642991708461</v>
      </c>
      <c r="BI43" s="54">
        <v>3016.0190079562831</v>
      </c>
      <c r="BJ43" s="54">
        <v>3637.7752882318764</v>
      </c>
      <c r="BK43" s="54">
        <v>72842.568884996814</v>
      </c>
      <c r="BL43" s="54">
        <v>32546.618737365894</v>
      </c>
      <c r="BM43" s="54">
        <v>10403.296648240057</v>
      </c>
      <c r="BN43" s="54">
        <v>1230.9707966882477</v>
      </c>
      <c r="BO43" s="54">
        <v>0</v>
      </c>
      <c r="BP43" s="54">
        <v>0</v>
      </c>
      <c r="BQ43" s="55">
        <f t="shared" si="0"/>
        <v>2891290.6594126476</v>
      </c>
      <c r="BR43" s="54">
        <v>847701</v>
      </c>
      <c r="BS43" s="54">
        <v>0</v>
      </c>
      <c r="BT43" s="54">
        <v>144273</v>
      </c>
      <c r="BU43" s="140">
        <f t="shared" si="1"/>
        <v>991974</v>
      </c>
      <c r="BV43" s="54">
        <v>565</v>
      </c>
      <c r="BW43" s="54">
        <v>0</v>
      </c>
      <c r="BX43" s="54">
        <v>0</v>
      </c>
      <c r="BY43" s="141">
        <f t="shared" si="2"/>
        <v>0</v>
      </c>
      <c r="BZ43" s="141">
        <f t="shared" si="3"/>
        <v>565</v>
      </c>
      <c r="CA43" s="54">
        <v>0</v>
      </c>
      <c r="CB43" s="54"/>
      <c r="CC43" s="54"/>
      <c r="CD43" s="58">
        <v>980213.24589938275</v>
      </c>
      <c r="CE43" s="55">
        <f t="shared" si="4"/>
        <v>980213.24589938275</v>
      </c>
      <c r="CF43" s="142">
        <f t="shared" si="5"/>
        <v>1972752.2458993827</v>
      </c>
      <c r="CG43" s="143">
        <f t="shared" si="6"/>
        <v>4864042.9053120306</v>
      </c>
      <c r="CH43" s="143">
        <f>ponuda2013!BV43</f>
        <v>4864042.9591923347</v>
      </c>
      <c r="CI43" s="62">
        <f t="shared" si="7"/>
        <v>5.3880304098129272E-2</v>
      </c>
      <c r="CL43" s="62"/>
    </row>
    <row r="44" spans="1:90" customFormat="1" ht="15" x14ac:dyDescent="0.25">
      <c r="A44" s="139">
        <v>37</v>
      </c>
      <c r="B44" s="64" t="s">
        <v>266</v>
      </c>
      <c r="C44" s="65" t="s">
        <v>357</v>
      </c>
      <c r="D44" s="54">
        <v>0</v>
      </c>
      <c r="E44" s="54">
        <v>0</v>
      </c>
      <c r="F44" s="54">
        <v>2.3676784352959577</v>
      </c>
      <c r="G44" s="54">
        <v>1214.8944497343948</v>
      </c>
      <c r="H44" s="54">
        <v>3263.8957001641302</v>
      </c>
      <c r="I44" s="54">
        <v>1660.2638254290969</v>
      </c>
      <c r="J44" s="54">
        <v>658.47851406568122</v>
      </c>
      <c r="K44" s="54">
        <v>140.10594166598781</v>
      </c>
      <c r="L44" s="54">
        <v>2733.899021140177</v>
      </c>
      <c r="M44" s="54">
        <v>1.2259346699031042</v>
      </c>
      <c r="N44" s="54">
        <v>988.36262833359058</v>
      </c>
      <c r="O44" s="54">
        <v>1572.0326451151507</v>
      </c>
      <c r="P44" s="54">
        <v>1049.6639708061198</v>
      </c>
      <c r="Q44" s="54">
        <v>1445.7104433690531</v>
      </c>
      <c r="R44" s="54">
        <v>330.16799130975204</v>
      </c>
      <c r="S44" s="54">
        <v>1980.1104749764097</v>
      </c>
      <c r="T44" s="54">
        <v>980.76325845853592</v>
      </c>
      <c r="U44" s="54">
        <v>1573.5471516243811</v>
      </c>
      <c r="V44" s="54">
        <v>895.76622635173487</v>
      </c>
      <c r="W44" s="54">
        <v>144.12124526587223</v>
      </c>
      <c r="X44" s="54">
        <v>1011.750216575969</v>
      </c>
      <c r="Y44" s="54">
        <v>505.0842839002359</v>
      </c>
      <c r="Z44" s="54">
        <v>370.22374891729044</v>
      </c>
      <c r="AA44" s="54">
        <v>14911.471854507781</v>
      </c>
      <c r="AB44" s="54">
        <v>665.12964555906274</v>
      </c>
      <c r="AC44" s="54">
        <v>101.55139372564904</v>
      </c>
      <c r="AD44" s="54">
        <v>17.934555381559566</v>
      </c>
      <c r="AE44" s="54">
        <v>43.838904644361811</v>
      </c>
      <c r="AF44" s="54">
        <v>12215.356090515334</v>
      </c>
      <c r="AG44" s="54">
        <v>7846.1586389355634</v>
      </c>
      <c r="AH44" s="54">
        <v>810.21957610025117</v>
      </c>
      <c r="AI44" s="54">
        <v>0</v>
      </c>
      <c r="AJ44" s="54">
        <v>0</v>
      </c>
      <c r="AK44" s="54">
        <v>79.253334409118153</v>
      </c>
      <c r="AL44" s="54">
        <v>0</v>
      </c>
      <c r="AM44" s="54">
        <v>1229.5831535789316</v>
      </c>
      <c r="AN44" s="54">
        <v>15358.331171555312</v>
      </c>
      <c r="AO44" s="54">
        <v>141.56196365099851</v>
      </c>
      <c r="AP44" s="54">
        <v>1.9042858544125854</v>
      </c>
      <c r="AQ44" s="54">
        <v>795.4302007448938</v>
      </c>
      <c r="AR44" s="54">
        <v>3579.5332476037443</v>
      </c>
      <c r="AS44" s="54">
        <v>2020.3786579583557</v>
      </c>
      <c r="AT44" s="54">
        <v>212.42040724743947</v>
      </c>
      <c r="AU44" s="54">
        <v>0</v>
      </c>
      <c r="AV44" s="54">
        <v>0</v>
      </c>
      <c r="AW44" s="54">
        <v>33.812253940476062</v>
      </c>
      <c r="AX44" s="54">
        <v>165.71693337183825</v>
      </c>
      <c r="AY44" s="54">
        <v>759.87408535815587</v>
      </c>
      <c r="AZ44" s="54">
        <v>94.827635840822566</v>
      </c>
      <c r="BA44" s="54">
        <v>0</v>
      </c>
      <c r="BB44" s="54">
        <v>0</v>
      </c>
      <c r="BC44" s="54">
        <v>211.63199028961864</v>
      </c>
      <c r="BD44" s="54">
        <v>0</v>
      </c>
      <c r="BE44" s="54">
        <v>101.46173591878492</v>
      </c>
      <c r="BF44" s="54">
        <v>7811.0395259815759</v>
      </c>
      <c r="BG44" s="54">
        <v>1648.7333699421042</v>
      </c>
      <c r="BH44" s="54">
        <v>183.99433933583379</v>
      </c>
      <c r="BI44" s="54">
        <v>186.45434953275105</v>
      </c>
      <c r="BJ44" s="54">
        <v>1964.8498903819059</v>
      </c>
      <c r="BK44" s="54">
        <v>270.21751553379755</v>
      </c>
      <c r="BL44" s="54">
        <v>11554.260077414641</v>
      </c>
      <c r="BM44" s="54">
        <v>0</v>
      </c>
      <c r="BN44" s="54">
        <v>73.986798533300458</v>
      </c>
      <c r="BO44" s="54">
        <v>0</v>
      </c>
      <c r="BP44" s="54">
        <v>0</v>
      </c>
      <c r="BQ44" s="55">
        <f t="shared" si="0"/>
        <v>107613.35293365714</v>
      </c>
      <c r="BR44" s="54">
        <v>257524.98672228423</v>
      </c>
      <c r="BS44" s="54">
        <v>0</v>
      </c>
      <c r="BT44" s="54">
        <v>790.18713504631353</v>
      </c>
      <c r="BU44" s="140">
        <f t="shared" si="1"/>
        <v>258315.17385733055</v>
      </c>
      <c r="BV44" s="54">
        <v>85866.03824704203</v>
      </c>
      <c r="BW44" s="54">
        <v>0</v>
      </c>
      <c r="BX44" s="54">
        <v>0</v>
      </c>
      <c r="BY44" s="141">
        <f t="shared" si="2"/>
        <v>0</v>
      </c>
      <c r="BZ44" s="141">
        <f t="shared" si="3"/>
        <v>85866.03824704203</v>
      </c>
      <c r="CA44" s="54">
        <v>48666.917351826669</v>
      </c>
      <c r="CB44" s="54"/>
      <c r="CC44" s="54"/>
      <c r="CD44" s="58">
        <v>30004.51761014371</v>
      </c>
      <c r="CE44" s="55">
        <f t="shared" si="4"/>
        <v>78671.434961970372</v>
      </c>
      <c r="CF44" s="142">
        <f t="shared" si="5"/>
        <v>422852.64706634299</v>
      </c>
      <c r="CG44" s="143">
        <f t="shared" si="6"/>
        <v>530466.00000000012</v>
      </c>
      <c r="CH44" s="143">
        <f>ponuda2013!BV44</f>
        <v>530466</v>
      </c>
      <c r="CI44" s="62">
        <f t="shared" si="7"/>
        <v>0</v>
      </c>
      <c r="CL44" s="62"/>
    </row>
    <row r="45" spans="1:90" customFormat="1" ht="15" x14ac:dyDescent="0.25">
      <c r="A45" s="139">
        <v>38</v>
      </c>
      <c r="B45" s="64" t="s">
        <v>267</v>
      </c>
      <c r="C45" s="65" t="s">
        <v>326</v>
      </c>
      <c r="D45" s="54">
        <v>0</v>
      </c>
      <c r="E45" s="54">
        <v>0</v>
      </c>
      <c r="F45" s="54">
        <v>0</v>
      </c>
      <c r="G45" s="54">
        <v>325.21242005766049</v>
      </c>
      <c r="H45" s="54">
        <v>18156.549934514536</v>
      </c>
      <c r="I45" s="54">
        <v>603.79925958970023</v>
      </c>
      <c r="J45" s="54">
        <v>496.09821842478232</v>
      </c>
      <c r="K45" s="54">
        <v>338.02981685816644</v>
      </c>
      <c r="L45" s="54">
        <v>6596.004241046965</v>
      </c>
      <c r="M45" s="54">
        <v>2.9577794276231146</v>
      </c>
      <c r="N45" s="54">
        <v>4584.6404095479529</v>
      </c>
      <c r="O45" s="54">
        <v>3792.8006535952263</v>
      </c>
      <c r="P45" s="54">
        <v>1129.8241331763077</v>
      </c>
      <c r="Q45" s="54">
        <v>706.5538859248403</v>
      </c>
      <c r="R45" s="54">
        <v>56.600954982322442</v>
      </c>
      <c r="S45" s="54">
        <v>867.94407030517971</v>
      </c>
      <c r="T45" s="54">
        <v>483.71512667112336</v>
      </c>
      <c r="U45" s="54">
        <v>1196.4113831729819</v>
      </c>
      <c r="V45" s="54">
        <v>693.51166712454642</v>
      </c>
      <c r="W45" s="54">
        <v>118.73939727292631</v>
      </c>
      <c r="X45" s="54">
        <v>470.09789483966017</v>
      </c>
      <c r="Y45" s="54">
        <v>637.08552168433789</v>
      </c>
      <c r="Z45" s="54">
        <v>303.56312867658886</v>
      </c>
      <c r="AA45" s="54">
        <v>3472.3516065108756</v>
      </c>
      <c r="AB45" s="54">
        <v>179.02498806382016</v>
      </c>
      <c r="AC45" s="54">
        <v>233.43847378051316</v>
      </c>
      <c r="AD45" s="54">
        <v>16.649520384469778</v>
      </c>
      <c r="AE45" s="54">
        <v>36.880432880195862</v>
      </c>
      <c r="AF45" s="54">
        <v>1471.6699791046224</v>
      </c>
      <c r="AG45" s="54">
        <v>74.497174550516561</v>
      </c>
      <c r="AH45" s="54">
        <v>0</v>
      </c>
      <c r="AI45" s="54">
        <v>0</v>
      </c>
      <c r="AJ45" s="54">
        <v>0</v>
      </c>
      <c r="AK45" s="54">
        <v>103.48125600578751</v>
      </c>
      <c r="AL45" s="54">
        <v>555.88166101832905</v>
      </c>
      <c r="AM45" s="54">
        <v>906.36941520015841</v>
      </c>
      <c r="AN45" s="54">
        <v>4832.2608935797571</v>
      </c>
      <c r="AO45" s="54">
        <v>164134.3822266405</v>
      </c>
      <c r="AP45" s="54">
        <v>24039.619251062035</v>
      </c>
      <c r="AQ45" s="54">
        <v>0.5168125722855641</v>
      </c>
      <c r="AR45" s="54">
        <v>0</v>
      </c>
      <c r="AS45" s="54">
        <v>927.06592906943217</v>
      </c>
      <c r="AT45" s="54">
        <v>1152.4736096822514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2168.4845154522673</v>
      </c>
      <c r="BA45" s="54">
        <v>141.71853211959333</v>
      </c>
      <c r="BB45" s="54">
        <v>0</v>
      </c>
      <c r="BC45" s="54">
        <v>0</v>
      </c>
      <c r="BD45" s="54">
        <v>6.935674644454036E-2</v>
      </c>
      <c r="BE45" s="54">
        <v>0</v>
      </c>
      <c r="BF45" s="54">
        <v>175.42164781698824</v>
      </c>
      <c r="BG45" s="54">
        <v>407.418764037485</v>
      </c>
      <c r="BH45" s="54">
        <v>1.8225651557856537</v>
      </c>
      <c r="BI45" s="54">
        <v>0</v>
      </c>
      <c r="BJ45" s="54">
        <v>2560.4181665400897</v>
      </c>
      <c r="BK45" s="54">
        <v>743.59643294926809</v>
      </c>
      <c r="BL45" s="54">
        <v>14757.490672632115</v>
      </c>
      <c r="BM45" s="54">
        <v>0</v>
      </c>
      <c r="BN45" s="54">
        <v>0</v>
      </c>
      <c r="BO45" s="54">
        <v>0</v>
      </c>
      <c r="BP45" s="54">
        <v>0</v>
      </c>
      <c r="BQ45" s="55">
        <f t="shared" si="0"/>
        <v>264653.143780449</v>
      </c>
      <c r="BR45" s="54">
        <v>69302.472948427298</v>
      </c>
      <c r="BS45" s="54">
        <v>0</v>
      </c>
      <c r="BT45" s="54">
        <v>366.52882152116189</v>
      </c>
      <c r="BU45" s="140">
        <f t="shared" si="1"/>
        <v>69669.00176994846</v>
      </c>
      <c r="BV45" s="54">
        <v>4694.456165089885</v>
      </c>
      <c r="BW45" s="54">
        <v>0</v>
      </c>
      <c r="BX45" s="54">
        <v>0</v>
      </c>
      <c r="BY45" s="141">
        <f t="shared" si="2"/>
        <v>0</v>
      </c>
      <c r="BZ45" s="141">
        <f t="shared" si="3"/>
        <v>4694.456165089885</v>
      </c>
      <c r="CA45" s="54">
        <v>0</v>
      </c>
      <c r="CB45" s="54"/>
      <c r="CC45" s="54"/>
      <c r="CD45" s="58">
        <v>33580.637413075456</v>
      </c>
      <c r="CE45" s="55">
        <f t="shared" si="4"/>
        <v>33580.637413075456</v>
      </c>
      <c r="CF45" s="142">
        <f t="shared" si="5"/>
        <v>107944.0953481138</v>
      </c>
      <c r="CG45" s="143">
        <f t="shared" si="6"/>
        <v>372597.2391285628</v>
      </c>
      <c r="CH45" s="143">
        <f>ponuda2013!BV45</f>
        <v>372597.2391285628</v>
      </c>
      <c r="CI45" s="62">
        <f t="shared" si="7"/>
        <v>0</v>
      </c>
      <c r="CL45" s="62"/>
    </row>
    <row r="46" spans="1:90" customFormat="1" ht="15" x14ac:dyDescent="0.25">
      <c r="A46" s="139">
        <v>39</v>
      </c>
      <c r="B46" s="64" t="s">
        <v>268</v>
      </c>
      <c r="C46" s="65" t="s">
        <v>327</v>
      </c>
      <c r="D46" s="54">
        <v>1008.3080542090668</v>
      </c>
      <c r="E46" s="54">
        <v>0</v>
      </c>
      <c r="F46" s="54">
        <v>239.58485003628945</v>
      </c>
      <c r="G46" s="54">
        <v>1297.9958123191025</v>
      </c>
      <c r="H46" s="54">
        <v>11271.062015408977</v>
      </c>
      <c r="I46" s="54">
        <v>2897.5942917492343</v>
      </c>
      <c r="J46" s="54">
        <v>2089.6384459713627</v>
      </c>
      <c r="K46" s="54">
        <v>462.77570567884931</v>
      </c>
      <c r="L46" s="54">
        <v>1666.1985636331772</v>
      </c>
      <c r="M46" s="54">
        <v>4.0493127931226232</v>
      </c>
      <c r="N46" s="54">
        <v>3494.8336530110414</v>
      </c>
      <c r="O46" s="54">
        <v>2903.3421170952511</v>
      </c>
      <c r="P46" s="54">
        <v>1484.8424659097166</v>
      </c>
      <c r="Q46" s="54">
        <v>2881.6102759131918</v>
      </c>
      <c r="R46" s="54">
        <v>991.33409500814946</v>
      </c>
      <c r="S46" s="54">
        <v>7952.1925287493596</v>
      </c>
      <c r="T46" s="54">
        <v>2405.5812093535737</v>
      </c>
      <c r="U46" s="54">
        <v>2867.9348564022125</v>
      </c>
      <c r="V46" s="54">
        <v>2326.7446048508582</v>
      </c>
      <c r="W46" s="54">
        <v>818.75805044098115</v>
      </c>
      <c r="X46" s="54">
        <v>1542.907985293795</v>
      </c>
      <c r="Y46" s="54">
        <v>1668.3142280037293</v>
      </c>
      <c r="Z46" s="54">
        <v>1756.1847149808532</v>
      </c>
      <c r="AA46" s="54">
        <v>10951.044802634913</v>
      </c>
      <c r="AB46" s="54">
        <v>3539.4989076559832</v>
      </c>
      <c r="AC46" s="54">
        <v>1538.478164571148</v>
      </c>
      <c r="AD46" s="54">
        <v>6131.4227796630184</v>
      </c>
      <c r="AE46" s="54">
        <v>3692.6958415106005</v>
      </c>
      <c r="AF46" s="54">
        <v>24950.038894810201</v>
      </c>
      <c r="AG46" s="54">
        <v>24053.459570675783</v>
      </c>
      <c r="AH46" s="54">
        <v>3644.1435350219258</v>
      </c>
      <c r="AI46" s="54">
        <v>190.01579814617523</v>
      </c>
      <c r="AJ46" s="54">
        <v>145.14085848131236</v>
      </c>
      <c r="AK46" s="54">
        <v>2191.4697119784096</v>
      </c>
      <c r="AL46" s="54">
        <v>467.79870831117307</v>
      </c>
      <c r="AM46" s="54">
        <v>5515.4334452691328</v>
      </c>
      <c r="AN46" s="54">
        <v>1279.8456418143155</v>
      </c>
      <c r="AO46" s="54">
        <v>4019.1337960147266</v>
      </c>
      <c r="AP46" s="54">
        <v>81653.144510425904</v>
      </c>
      <c r="AQ46" s="54">
        <v>9238.1814427670761</v>
      </c>
      <c r="AR46" s="54">
        <v>19332.843537756831</v>
      </c>
      <c r="AS46" s="54">
        <v>6622.0990366698506</v>
      </c>
      <c r="AT46" s="54">
        <v>6112.2038776272448</v>
      </c>
      <c r="AU46" s="54">
        <v>663.48886716849211</v>
      </c>
      <c r="AV46" s="54">
        <v>0</v>
      </c>
      <c r="AW46" s="54">
        <v>6009.2514408084153</v>
      </c>
      <c r="AX46" s="54">
        <v>5707.7828248559081</v>
      </c>
      <c r="AY46" s="54">
        <v>529.94063387265135</v>
      </c>
      <c r="AZ46" s="54">
        <v>6554.4126390075626</v>
      </c>
      <c r="BA46" s="54">
        <v>1590.2225185686796</v>
      </c>
      <c r="BB46" s="54">
        <v>269.17291136982357</v>
      </c>
      <c r="BC46" s="54">
        <v>675.41839236997168</v>
      </c>
      <c r="BD46" s="54">
        <v>837.25915288373562</v>
      </c>
      <c r="BE46" s="54">
        <v>2427.924928318525</v>
      </c>
      <c r="BF46" s="54">
        <v>37069.333942499397</v>
      </c>
      <c r="BG46" s="54">
        <v>4812.8370959910862</v>
      </c>
      <c r="BH46" s="54">
        <v>2791.5700153389448</v>
      </c>
      <c r="BI46" s="54">
        <v>1163.1176467117336</v>
      </c>
      <c r="BJ46" s="54">
        <v>3397.5796076351985</v>
      </c>
      <c r="BK46" s="54">
        <v>3224.4279581297324</v>
      </c>
      <c r="BL46" s="54">
        <v>5074.4243300101671</v>
      </c>
      <c r="BM46" s="54">
        <v>1234.8423436138748</v>
      </c>
      <c r="BN46" s="54">
        <v>1136.4680851028379</v>
      </c>
      <c r="BO46" s="54">
        <v>0</v>
      </c>
      <c r="BP46" s="54">
        <v>0</v>
      </c>
      <c r="BQ46" s="55">
        <f t="shared" si="0"/>
        <v>354469.35603287438</v>
      </c>
      <c r="BR46" s="54">
        <v>358570.1360029662</v>
      </c>
      <c r="BS46" s="54">
        <v>0</v>
      </c>
      <c r="BT46" s="54">
        <v>0</v>
      </c>
      <c r="BU46" s="140">
        <f t="shared" si="1"/>
        <v>358570.1360029662</v>
      </c>
      <c r="BV46" s="54">
        <v>875.90294672498555</v>
      </c>
      <c r="BW46" s="54">
        <v>0</v>
      </c>
      <c r="BX46" s="54">
        <v>0</v>
      </c>
      <c r="BY46" s="141">
        <f t="shared" si="2"/>
        <v>0</v>
      </c>
      <c r="BZ46" s="141">
        <f t="shared" si="3"/>
        <v>875.90294672498555</v>
      </c>
      <c r="CA46" s="54">
        <v>0</v>
      </c>
      <c r="CB46" s="54"/>
      <c r="CC46" s="54"/>
      <c r="CD46" s="58">
        <v>92838.627130583453</v>
      </c>
      <c r="CE46" s="55">
        <f t="shared" si="4"/>
        <v>92838.627130583453</v>
      </c>
      <c r="CF46" s="142">
        <f t="shared" si="5"/>
        <v>452284.66608027462</v>
      </c>
      <c r="CG46" s="143">
        <f t="shared" si="6"/>
        <v>806754.02211314905</v>
      </c>
      <c r="CH46" s="143">
        <f>ponuda2013!BV46</f>
        <v>806754.02211314905</v>
      </c>
      <c r="CI46" s="62">
        <f t="shared" si="7"/>
        <v>0</v>
      </c>
      <c r="CL46" s="62"/>
    </row>
    <row r="47" spans="1:90" customFormat="1" ht="15" x14ac:dyDescent="0.25">
      <c r="A47" s="139">
        <v>40</v>
      </c>
      <c r="B47" s="64" t="s">
        <v>269</v>
      </c>
      <c r="C47" s="65" t="s">
        <v>328</v>
      </c>
      <c r="D47" s="54">
        <v>698.38206517104061</v>
      </c>
      <c r="E47" s="54">
        <v>0</v>
      </c>
      <c r="F47" s="54">
        <v>192.09946697616368</v>
      </c>
      <c r="G47" s="54">
        <v>5112.7116954603462</v>
      </c>
      <c r="H47" s="54">
        <v>22542.839269592703</v>
      </c>
      <c r="I47" s="54">
        <v>1404.4401276380197</v>
      </c>
      <c r="J47" s="54">
        <v>1854.7962835147989</v>
      </c>
      <c r="K47" s="54">
        <v>359.72243645135285</v>
      </c>
      <c r="L47" s="54">
        <v>5483.3684800963119</v>
      </c>
      <c r="M47" s="54">
        <v>2.4513743258963574</v>
      </c>
      <c r="N47" s="54">
        <v>3392.1726797386723</v>
      </c>
      <c r="O47" s="54">
        <v>3248.8639173177362</v>
      </c>
      <c r="P47" s="54">
        <v>2817.2100680938765</v>
      </c>
      <c r="Q47" s="54">
        <v>3533.7753082201616</v>
      </c>
      <c r="R47" s="54">
        <v>1344.8866464830389</v>
      </c>
      <c r="S47" s="54">
        <v>3447.3993606762724</v>
      </c>
      <c r="T47" s="54">
        <v>3122.1557176012684</v>
      </c>
      <c r="U47" s="54">
        <v>6796.035362833597</v>
      </c>
      <c r="V47" s="54">
        <v>2999.1530763222881</v>
      </c>
      <c r="W47" s="54">
        <v>725.84964532993047</v>
      </c>
      <c r="X47" s="54">
        <v>4222.4692829949845</v>
      </c>
      <c r="Y47" s="54">
        <v>1011.5052163895568</v>
      </c>
      <c r="Z47" s="54">
        <v>7517.2626797686407</v>
      </c>
      <c r="AA47" s="54">
        <v>30135.644630056489</v>
      </c>
      <c r="AB47" s="54">
        <v>2562.6196449648855</v>
      </c>
      <c r="AC47" s="54">
        <v>3118.3748639595351</v>
      </c>
      <c r="AD47" s="54">
        <v>10712.592913973336</v>
      </c>
      <c r="AE47" s="54">
        <v>8072.5560878783144</v>
      </c>
      <c r="AF47" s="54">
        <v>67023.374303882316</v>
      </c>
      <c r="AG47" s="54">
        <v>46215.542938730025</v>
      </c>
      <c r="AH47" s="54">
        <v>10928.833960849119</v>
      </c>
      <c r="AI47" s="54">
        <v>171.84768393412139</v>
      </c>
      <c r="AJ47" s="54">
        <v>1386.0436124270393</v>
      </c>
      <c r="AK47" s="54">
        <v>7212.7329368283772</v>
      </c>
      <c r="AL47" s="54">
        <v>301.92676582150801</v>
      </c>
      <c r="AM47" s="54">
        <v>11624.640823159822</v>
      </c>
      <c r="AN47" s="54">
        <v>8348.7080120644405</v>
      </c>
      <c r="AO47" s="54">
        <v>3318.5546942116748</v>
      </c>
      <c r="AP47" s="54">
        <v>26945.515206081105</v>
      </c>
      <c r="AQ47" s="54">
        <v>103286.08742080853</v>
      </c>
      <c r="AR47" s="54">
        <v>149817.00143431983</v>
      </c>
      <c r="AS47" s="54">
        <v>13926.45006313056</v>
      </c>
      <c r="AT47" s="54">
        <v>17309.66642831836</v>
      </c>
      <c r="AU47" s="54">
        <v>2479.1831449421438</v>
      </c>
      <c r="AV47" s="54">
        <v>0</v>
      </c>
      <c r="AW47" s="54">
        <v>10036.377429808192</v>
      </c>
      <c r="AX47" s="54">
        <v>21872.033011467371</v>
      </c>
      <c r="AY47" s="54">
        <v>631.11829556296823</v>
      </c>
      <c r="AZ47" s="54">
        <v>11125.98311007556</v>
      </c>
      <c r="BA47" s="54">
        <v>2382.0224904688807</v>
      </c>
      <c r="BB47" s="54">
        <v>208.28080670005841</v>
      </c>
      <c r="BC47" s="54">
        <v>813.04263610794396</v>
      </c>
      <c r="BD47" s="54">
        <v>650.96886669205958</v>
      </c>
      <c r="BE47" s="54">
        <v>4998.1989424461526</v>
      </c>
      <c r="BF47" s="54">
        <v>85444.868260790608</v>
      </c>
      <c r="BG47" s="54">
        <v>3773.8815480125832</v>
      </c>
      <c r="BH47" s="54">
        <v>5300.660220170932</v>
      </c>
      <c r="BI47" s="54">
        <v>642.86900140910109</v>
      </c>
      <c r="BJ47" s="54">
        <v>4456.0377052106114</v>
      </c>
      <c r="BK47" s="54">
        <v>5128.6282288056491</v>
      </c>
      <c r="BL47" s="54">
        <v>2364.5326103251455</v>
      </c>
      <c r="BM47" s="54">
        <v>5661.8213463524498</v>
      </c>
      <c r="BN47" s="54">
        <v>1663.1849351759909</v>
      </c>
      <c r="BO47" s="54">
        <v>0</v>
      </c>
      <c r="BP47" s="54">
        <v>0</v>
      </c>
      <c r="BQ47" s="55">
        <f t="shared" si="0"/>
        <v>773881.95717692061</v>
      </c>
      <c r="BR47" s="54">
        <v>31711.754855576099</v>
      </c>
      <c r="BS47" s="54">
        <v>0</v>
      </c>
      <c r="BT47" s="54">
        <v>11071.443803680826</v>
      </c>
      <c r="BU47" s="140">
        <f t="shared" si="1"/>
        <v>42783.198659256923</v>
      </c>
      <c r="BV47" s="54">
        <v>274885.94900792243</v>
      </c>
      <c r="BW47" s="54">
        <v>0</v>
      </c>
      <c r="BX47" s="54">
        <v>0</v>
      </c>
      <c r="BY47" s="141">
        <f t="shared" si="2"/>
        <v>0</v>
      </c>
      <c r="BZ47" s="141">
        <f t="shared" si="3"/>
        <v>274885.94900792243</v>
      </c>
      <c r="CA47" s="54">
        <v>0</v>
      </c>
      <c r="CB47" s="54"/>
      <c r="CC47" s="54"/>
      <c r="CD47" s="58">
        <v>220639.17208692577</v>
      </c>
      <c r="CE47" s="55">
        <f t="shared" si="4"/>
        <v>220639.17208692577</v>
      </c>
      <c r="CF47" s="142">
        <f t="shared" si="5"/>
        <v>538308.31975410518</v>
      </c>
      <c r="CG47" s="143">
        <f t="shared" si="6"/>
        <v>1312190.2769310258</v>
      </c>
      <c r="CH47" s="143">
        <f>ponuda2013!BV47</f>
        <v>1312190.2769310256</v>
      </c>
      <c r="CI47" s="62">
        <f t="shared" si="7"/>
        <v>0</v>
      </c>
      <c r="CL47" s="62"/>
    </row>
    <row r="48" spans="1:90" customFormat="1" ht="15" x14ac:dyDescent="0.25">
      <c r="A48" s="139">
        <v>41</v>
      </c>
      <c r="B48" s="64" t="s">
        <v>270</v>
      </c>
      <c r="C48" s="65" t="s">
        <v>329</v>
      </c>
      <c r="D48" s="54">
        <v>13115.386493000333</v>
      </c>
      <c r="E48" s="54">
        <v>2711.6409437419061</v>
      </c>
      <c r="F48" s="54">
        <v>2487.6125827008427</v>
      </c>
      <c r="G48" s="54">
        <v>8896.2527093338558</v>
      </c>
      <c r="H48" s="54">
        <v>48351.477272611795</v>
      </c>
      <c r="I48" s="54">
        <v>8443.5684665418339</v>
      </c>
      <c r="J48" s="54">
        <v>4866.210333995673</v>
      </c>
      <c r="K48" s="54">
        <v>4334.9489906088957</v>
      </c>
      <c r="L48" s="54">
        <v>3971.8706683365708</v>
      </c>
      <c r="M48" s="54">
        <v>21402.581540766296</v>
      </c>
      <c r="N48" s="54">
        <v>10093.651042991045</v>
      </c>
      <c r="O48" s="54">
        <v>4894.0895311653476</v>
      </c>
      <c r="P48" s="54">
        <v>4556.3424663062606</v>
      </c>
      <c r="Q48" s="54">
        <v>9461.3388113971632</v>
      </c>
      <c r="R48" s="54">
        <v>4712.7525286742421</v>
      </c>
      <c r="S48" s="54">
        <v>12370.964294714429</v>
      </c>
      <c r="T48" s="54">
        <v>3391.0251347091175</v>
      </c>
      <c r="U48" s="54">
        <v>9321.0222218061972</v>
      </c>
      <c r="V48" s="54">
        <v>6566.2764766117261</v>
      </c>
      <c r="W48" s="54">
        <v>1441.990891540258</v>
      </c>
      <c r="X48" s="54">
        <v>4790.3627229245367</v>
      </c>
      <c r="Y48" s="54">
        <v>4811.1068137287166</v>
      </c>
      <c r="Z48" s="54">
        <v>5055.0522950578406</v>
      </c>
      <c r="AA48" s="54">
        <v>39156.819990103504</v>
      </c>
      <c r="AB48" s="54">
        <v>3443.0180623680017</v>
      </c>
      <c r="AC48" s="54">
        <v>6349.9087353508639</v>
      </c>
      <c r="AD48" s="54">
        <v>88817.96549336375</v>
      </c>
      <c r="AE48" s="54">
        <v>9892.0473659267263</v>
      </c>
      <c r="AF48" s="54">
        <v>55320.804466068323</v>
      </c>
      <c r="AG48" s="54">
        <v>41240.931902799268</v>
      </c>
      <c r="AH48" s="54">
        <v>18717.194829935965</v>
      </c>
      <c r="AI48" s="54">
        <v>4024.6802283959842</v>
      </c>
      <c r="AJ48" s="54">
        <v>1503.5075097417939</v>
      </c>
      <c r="AK48" s="54">
        <v>15857.981332966714</v>
      </c>
      <c r="AL48" s="54">
        <v>2567.592865422615</v>
      </c>
      <c r="AM48" s="54">
        <v>34278.099323990573</v>
      </c>
      <c r="AN48" s="54">
        <v>3862.5589630405457</v>
      </c>
      <c r="AO48" s="54">
        <v>7006.2528100565787</v>
      </c>
      <c r="AP48" s="54">
        <v>22198.927922792729</v>
      </c>
      <c r="AQ48" s="54">
        <v>8430.6606139679334</v>
      </c>
      <c r="AR48" s="54">
        <v>95597.986084471035</v>
      </c>
      <c r="AS48" s="54">
        <v>14549.090158376333</v>
      </c>
      <c r="AT48" s="54">
        <v>13050.92873969137</v>
      </c>
      <c r="AU48" s="54">
        <v>69007.187263521468</v>
      </c>
      <c r="AV48" s="54">
        <v>0</v>
      </c>
      <c r="AW48" s="54">
        <v>14305.75635265579</v>
      </c>
      <c r="AX48" s="54">
        <v>16096.408011123101</v>
      </c>
      <c r="AY48" s="54">
        <v>2798.7426929187291</v>
      </c>
      <c r="AZ48" s="54">
        <v>7797.2496473286919</v>
      </c>
      <c r="BA48" s="54">
        <v>2453.1281533061174</v>
      </c>
      <c r="BB48" s="54">
        <v>3327.0350504034764</v>
      </c>
      <c r="BC48" s="54">
        <v>1673.0246677464525</v>
      </c>
      <c r="BD48" s="54">
        <v>5673.2217443962072</v>
      </c>
      <c r="BE48" s="54">
        <v>5263.9231553327145</v>
      </c>
      <c r="BF48" s="54">
        <v>81450.744872803596</v>
      </c>
      <c r="BG48" s="54">
        <v>2915.8931496838422</v>
      </c>
      <c r="BH48" s="54">
        <v>5661.6894634880846</v>
      </c>
      <c r="BI48" s="54">
        <v>3.9287920586513447</v>
      </c>
      <c r="BJ48" s="54">
        <v>6958.5906272781076</v>
      </c>
      <c r="BK48" s="54">
        <v>5062.6338697451702</v>
      </c>
      <c r="BL48" s="54">
        <v>7405.5824927816457</v>
      </c>
      <c r="BM48" s="54">
        <v>1569.5830533641908</v>
      </c>
      <c r="BN48" s="54">
        <v>3832.1345485287125</v>
      </c>
      <c r="BO48" s="54">
        <v>0</v>
      </c>
      <c r="BP48" s="54">
        <v>0</v>
      </c>
      <c r="BQ48" s="55">
        <f t="shared" si="0"/>
        <v>929170.94024056022</v>
      </c>
      <c r="BR48" s="54">
        <v>899667.94507869368</v>
      </c>
      <c r="BS48" s="54">
        <v>0</v>
      </c>
      <c r="BT48" s="54">
        <v>185844.00318482373</v>
      </c>
      <c r="BU48" s="140">
        <f t="shared" si="1"/>
        <v>1085511.9482635173</v>
      </c>
      <c r="BV48" s="54">
        <v>0</v>
      </c>
      <c r="BW48" s="54">
        <v>0</v>
      </c>
      <c r="BX48" s="54">
        <v>0</v>
      </c>
      <c r="BY48" s="141">
        <f t="shared" si="2"/>
        <v>0</v>
      </c>
      <c r="BZ48" s="141">
        <f t="shared" si="3"/>
        <v>0</v>
      </c>
      <c r="CA48" s="54">
        <v>0</v>
      </c>
      <c r="CB48" s="54"/>
      <c r="CC48" s="54"/>
      <c r="CD48" s="58">
        <v>90599.511772050333</v>
      </c>
      <c r="CE48" s="55">
        <f t="shared" si="4"/>
        <v>90599.511772050333</v>
      </c>
      <c r="CF48" s="142">
        <f t="shared" si="5"/>
        <v>1176111.4600355676</v>
      </c>
      <c r="CG48" s="143">
        <f t="shared" si="6"/>
        <v>2105282.4002761277</v>
      </c>
      <c r="CH48" s="143">
        <f>ponuda2013!BV48</f>
        <v>2105282.4002761273</v>
      </c>
      <c r="CI48" s="62">
        <f t="shared" si="7"/>
        <v>0</v>
      </c>
      <c r="CL48" s="62"/>
    </row>
    <row r="49" spans="1:90" customFormat="1" ht="15" x14ac:dyDescent="0.25">
      <c r="A49" s="139">
        <v>42</v>
      </c>
      <c r="B49" s="64" t="s">
        <v>271</v>
      </c>
      <c r="C49" s="65" t="s">
        <v>330</v>
      </c>
      <c r="D49" s="54">
        <v>1187.4444783064962</v>
      </c>
      <c r="E49" s="54">
        <v>0</v>
      </c>
      <c r="F49" s="54">
        <v>99.297242781614116</v>
      </c>
      <c r="G49" s="54">
        <v>5.8433978782796423</v>
      </c>
      <c r="H49" s="54">
        <v>344.82886999183188</v>
      </c>
      <c r="I49" s="54">
        <v>74.466340374237802</v>
      </c>
      <c r="J49" s="54">
        <v>38.041731977222149</v>
      </c>
      <c r="K49" s="54">
        <v>26.025183516373193</v>
      </c>
      <c r="L49" s="54">
        <v>39.088468900310282</v>
      </c>
      <c r="M49" s="54">
        <v>3.5122960344965939E-2</v>
      </c>
      <c r="N49" s="54">
        <v>85.608043461885373</v>
      </c>
      <c r="O49" s="54">
        <v>70.822183244522478</v>
      </c>
      <c r="P49" s="54">
        <v>49.09497772619374</v>
      </c>
      <c r="Q49" s="54">
        <v>48.270721498611906</v>
      </c>
      <c r="R49" s="54">
        <v>43.396814446717634</v>
      </c>
      <c r="S49" s="54">
        <v>127.0716668819248</v>
      </c>
      <c r="T49" s="54">
        <v>25.753857690324089</v>
      </c>
      <c r="U49" s="54">
        <v>31.523498141451654</v>
      </c>
      <c r="V49" s="54">
        <v>80.318325780630857</v>
      </c>
      <c r="W49" s="54">
        <v>6.5760899040972518</v>
      </c>
      <c r="X49" s="54">
        <v>9.3229787509267403</v>
      </c>
      <c r="Y49" s="54">
        <v>69.882490310629507</v>
      </c>
      <c r="Z49" s="54">
        <v>56.06320247290332</v>
      </c>
      <c r="AA49" s="54">
        <v>99.764701208950925</v>
      </c>
      <c r="AB49" s="54">
        <v>72.217261535037679</v>
      </c>
      <c r="AC49" s="54">
        <v>182.37293042271992</v>
      </c>
      <c r="AD49" s="54">
        <v>957.79021279246513</v>
      </c>
      <c r="AE49" s="54">
        <v>184.39672181967509</v>
      </c>
      <c r="AF49" s="54">
        <v>1326.6547345770557</v>
      </c>
      <c r="AG49" s="54">
        <v>1436.3785361806465</v>
      </c>
      <c r="AH49" s="54">
        <v>493.30108001516783</v>
      </c>
      <c r="AI49" s="54">
        <v>99.656760151713911</v>
      </c>
      <c r="AJ49" s="54">
        <v>72.045125089652672</v>
      </c>
      <c r="AK49" s="54">
        <v>217.03001106244602</v>
      </c>
      <c r="AL49" s="54">
        <v>10.405827917253182</v>
      </c>
      <c r="AM49" s="54">
        <v>486.54539910411376</v>
      </c>
      <c r="AN49" s="54">
        <v>29.53919807954939</v>
      </c>
      <c r="AO49" s="54">
        <v>74.424087084660286</v>
      </c>
      <c r="AP49" s="54">
        <v>220.53186797501004</v>
      </c>
      <c r="AQ49" s="54">
        <v>227.93336672449678</v>
      </c>
      <c r="AR49" s="54">
        <v>2371.6263643913112</v>
      </c>
      <c r="AS49" s="54">
        <v>1810.1135082809487</v>
      </c>
      <c r="AT49" s="54">
        <v>75.162121797406826</v>
      </c>
      <c r="AU49" s="54">
        <v>87.844503254935816</v>
      </c>
      <c r="AV49" s="54">
        <v>0</v>
      </c>
      <c r="AW49" s="54">
        <v>380.62779126049713</v>
      </c>
      <c r="AX49" s="54">
        <v>246.02767598117782</v>
      </c>
      <c r="AY49" s="54">
        <v>34.702314113702251</v>
      </c>
      <c r="AZ49" s="54">
        <v>173.17075088396064</v>
      </c>
      <c r="BA49" s="54">
        <v>57.502646167944178</v>
      </c>
      <c r="BB49" s="54">
        <v>0</v>
      </c>
      <c r="BC49" s="54">
        <v>17.663331736939622</v>
      </c>
      <c r="BD49" s="54">
        <v>23.08552599704349</v>
      </c>
      <c r="BE49" s="54">
        <v>84.897991404058459</v>
      </c>
      <c r="BF49" s="54">
        <v>2349.9555681600627</v>
      </c>
      <c r="BG49" s="54">
        <v>95.605885181215996</v>
      </c>
      <c r="BH49" s="54">
        <v>257.87219105221823</v>
      </c>
      <c r="BI49" s="54">
        <v>78.826832453765448</v>
      </c>
      <c r="BJ49" s="54">
        <v>50.735299224883214</v>
      </c>
      <c r="BK49" s="54">
        <v>213.8991580429898</v>
      </c>
      <c r="BL49" s="54">
        <v>40.706370254509821</v>
      </c>
      <c r="BM49" s="54">
        <v>6.2798668027187405</v>
      </c>
      <c r="BN49" s="54">
        <v>91.211142159152189</v>
      </c>
      <c r="BO49" s="54">
        <v>0</v>
      </c>
      <c r="BP49" s="54">
        <v>0</v>
      </c>
      <c r="BQ49" s="55">
        <f t="shared" si="0"/>
        <v>17257.28034733958</v>
      </c>
      <c r="BR49" s="54">
        <v>37296.69633221651</v>
      </c>
      <c r="BS49" s="54">
        <v>0</v>
      </c>
      <c r="BT49" s="54">
        <v>0</v>
      </c>
      <c r="BU49" s="140">
        <f t="shared" si="1"/>
        <v>37296.69633221651</v>
      </c>
      <c r="BV49" s="54">
        <v>410.71122350792916</v>
      </c>
      <c r="BW49" s="54">
        <v>0</v>
      </c>
      <c r="BX49" s="54">
        <v>0</v>
      </c>
      <c r="BY49" s="141">
        <f t="shared" si="2"/>
        <v>0</v>
      </c>
      <c r="BZ49" s="141">
        <f t="shared" si="3"/>
        <v>410.71122350792916</v>
      </c>
      <c r="CA49" s="54">
        <v>0</v>
      </c>
      <c r="CB49" s="54"/>
      <c r="CC49" s="54"/>
      <c r="CD49" s="58">
        <v>8754.8399479075815</v>
      </c>
      <c r="CE49" s="55">
        <f t="shared" si="4"/>
        <v>8754.8399479075815</v>
      </c>
      <c r="CF49" s="142">
        <f t="shared" si="5"/>
        <v>46462.247503632025</v>
      </c>
      <c r="CG49" s="143">
        <f t="shared" si="6"/>
        <v>63719.527850971601</v>
      </c>
      <c r="CH49" s="143">
        <f>ponuda2013!BV49</f>
        <v>63719.527850971608</v>
      </c>
      <c r="CI49" s="62">
        <f t="shared" si="7"/>
        <v>0</v>
      </c>
      <c r="CL49" s="62"/>
    </row>
    <row r="50" spans="1:90" customFormat="1" ht="15" x14ac:dyDescent="0.25">
      <c r="A50" s="139">
        <v>43</v>
      </c>
      <c r="B50" s="64" t="s">
        <v>272</v>
      </c>
      <c r="C50" s="71" t="s">
        <v>331</v>
      </c>
      <c r="D50" s="54">
        <v>0</v>
      </c>
      <c r="E50" s="54">
        <v>0</v>
      </c>
      <c r="F50" s="54">
        <v>0</v>
      </c>
      <c r="G50" s="54">
        <v>27.736697226926829</v>
      </c>
      <c r="H50" s="54">
        <v>723.6438684131615</v>
      </c>
      <c r="I50" s="54">
        <v>73.248841213837025</v>
      </c>
      <c r="J50" s="54">
        <v>77.781764093546528</v>
      </c>
      <c r="K50" s="54">
        <v>13.545708115035398</v>
      </c>
      <c r="L50" s="54">
        <v>14.095281182681175</v>
      </c>
      <c r="M50" s="54">
        <v>0.11852568855501316</v>
      </c>
      <c r="N50" s="54">
        <v>127.69347165460874</v>
      </c>
      <c r="O50" s="54">
        <v>151.98709708402225</v>
      </c>
      <c r="P50" s="54">
        <v>74.082144135139799</v>
      </c>
      <c r="Q50" s="54">
        <v>139.77402708174807</v>
      </c>
      <c r="R50" s="54">
        <v>65.026223909952336</v>
      </c>
      <c r="S50" s="54">
        <v>168.64819165918803</v>
      </c>
      <c r="T50" s="54">
        <v>19.10860348824292</v>
      </c>
      <c r="U50" s="54">
        <v>382.13090017770196</v>
      </c>
      <c r="V50" s="54">
        <v>301.55167834827097</v>
      </c>
      <c r="W50" s="54">
        <v>23.295690418722785</v>
      </c>
      <c r="X50" s="54">
        <v>146.36530782030988</v>
      </c>
      <c r="Y50" s="54">
        <v>48.832506329495423</v>
      </c>
      <c r="Z50" s="54">
        <v>132.54912486338679</v>
      </c>
      <c r="AA50" s="54">
        <v>102.97193929662728</v>
      </c>
      <c r="AB50" s="54">
        <v>92.31983736583085</v>
      </c>
      <c r="AC50" s="54">
        <v>11.224226805487071</v>
      </c>
      <c r="AD50" s="54">
        <v>13.748914817029478</v>
      </c>
      <c r="AE50" s="54">
        <v>0</v>
      </c>
      <c r="AF50" s="54">
        <v>140.0812539384645</v>
      </c>
      <c r="AG50" s="54">
        <v>89.649172568924541</v>
      </c>
      <c r="AH50" s="54">
        <v>54.912033490488206</v>
      </c>
      <c r="AI50" s="54">
        <v>6.4429411788237063</v>
      </c>
      <c r="AJ50" s="54">
        <v>0</v>
      </c>
      <c r="AK50" s="54">
        <v>78.253411287469234</v>
      </c>
      <c r="AL50" s="54">
        <v>0</v>
      </c>
      <c r="AM50" s="54">
        <v>67.469837769612525</v>
      </c>
      <c r="AN50" s="54">
        <v>0.3083674789185149</v>
      </c>
      <c r="AO50" s="54">
        <v>0</v>
      </c>
      <c r="AP50" s="54">
        <v>319.9522899875796</v>
      </c>
      <c r="AQ50" s="54">
        <v>50.44891810225716</v>
      </c>
      <c r="AR50" s="54">
        <v>1150.7820152586539</v>
      </c>
      <c r="AS50" s="54">
        <v>10689.854045095186</v>
      </c>
      <c r="AT50" s="54">
        <v>0</v>
      </c>
      <c r="AU50" s="54">
        <v>0</v>
      </c>
      <c r="AV50" s="54">
        <v>0</v>
      </c>
      <c r="AW50" s="54">
        <v>15.844499688152501</v>
      </c>
      <c r="AX50" s="54">
        <v>44.952510013534585</v>
      </c>
      <c r="AY50" s="54">
        <v>0.65720605449579317</v>
      </c>
      <c r="AZ50" s="54">
        <v>0</v>
      </c>
      <c r="BA50" s="54">
        <v>0</v>
      </c>
      <c r="BB50" s="54">
        <v>9.2071375023861002</v>
      </c>
      <c r="BC50" s="54">
        <v>1.1742599495019894</v>
      </c>
      <c r="BD50" s="54">
        <v>0</v>
      </c>
      <c r="BE50" s="54">
        <v>55.44202311738141</v>
      </c>
      <c r="BF50" s="54">
        <v>0</v>
      </c>
      <c r="BG50" s="54">
        <v>0.82405532373371404</v>
      </c>
      <c r="BH50" s="54">
        <v>39.761902574166989</v>
      </c>
      <c r="BI50" s="54">
        <v>4.7760975147075682</v>
      </c>
      <c r="BJ50" s="54">
        <v>0</v>
      </c>
      <c r="BK50" s="54">
        <v>5.464096091763599E-2</v>
      </c>
      <c r="BL50" s="54">
        <v>11.999558413802514</v>
      </c>
      <c r="BM50" s="54">
        <v>0</v>
      </c>
      <c r="BN50" s="54">
        <v>0</v>
      </c>
      <c r="BO50" s="54">
        <v>0</v>
      </c>
      <c r="BP50" s="54">
        <v>0</v>
      </c>
      <c r="BQ50" s="55">
        <f t="shared" si="0"/>
        <v>15764.328748458667</v>
      </c>
      <c r="BR50" s="54">
        <v>4229.8028814517884</v>
      </c>
      <c r="BS50" s="54">
        <v>0</v>
      </c>
      <c r="BT50" s="54">
        <v>71.77187549769755</v>
      </c>
      <c r="BU50" s="140">
        <f t="shared" si="1"/>
        <v>4301.5747569494861</v>
      </c>
      <c r="BV50" s="54">
        <v>0</v>
      </c>
      <c r="BW50" s="54">
        <v>0</v>
      </c>
      <c r="BX50" s="54">
        <v>0</v>
      </c>
      <c r="BY50" s="141">
        <f t="shared" si="2"/>
        <v>0</v>
      </c>
      <c r="BZ50" s="141">
        <f t="shared" si="3"/>
        <v>0</v>
      </c>
      <c r="CA50" s="54">
        <v>0</v>
      </c>
      <c r="CB50" s="54"/>
      <c r="CC50" s="54"/>
      <c r="CD50" s="58">
        <v>1461.7932749147105</v>
      </c>
      <c r="CE50" s="55">
        <f t="shared" si="4"/>
        <v>1461.7932749147105</v>
      </c>
      <c r="CF50" s="142">
        <f t="shared" si="5"/>
        <v>5763.3680318641964</v>
      </c>
      <c r="CG50" s="143">
        <f t="shared" si="6"/>
        <v>21527.696780322862</v>
      </c>
      <c r="CH50" s="143">
        <f>ponuda2013!BV50</f>
        <v>21527.696780322862</v>
      </c>
      <c r="CI50" s="62">
        <f t="shared" si="7"/>
        <v>0</v>
      </c>
      <c r="CL50" s="62"/>
    </row>
    <row r="51" spans="1:90" customFormat="1" ht="15" x14ac:dyDescent="0.25">
      <c r="A51" s="139">
        <v>44</v>
      </c>
      <c r="B51" s="64" t="s">
        <v>273</v>
      </c>
      <c r="C51" s="65" t="s">
        <v>332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5">
        <f t="shared" si="0"/>
        <v>0</v>
      </c>
      <c r="BR51" s="54">
        <v>0</v>
      </c>
      <c r="BS51" s="54">
        <v>0</v>
      </c>
      <c r="BT51" s="54">
        <v>0</v>
      </c>
      <c r="BU51" s="140">
        <f t="shared" si="1"/>
        <v>0</v>
      </c>
      <c r="BV51" s="54">
        <v>0</v>
      </c>
      <c r="BW51" s="54">
        <v>0</v>
      </c>
      <c r="BX51" s="54">
        <v>0</v>
      </c>
      <c r="BY51" s="141">
        <f t="shared" si="2"/>
        <v>0</v>
      </c>
      <c r="BZ51" s="141">
        <f t="shared" si="3"/>
        <v>0</v>
      </c>
      <c r="CA51" s="54">
        <v>0</v>
      </c>
      <c r="CB51" s="54"/>
      <c r="CC51" s="54"/>
      <c r="CD51" s="58">
        <v>0</v>
      </c>
      <c r="CE51" s="55">
        <f t="shared" si="4"/>
        <v>0</v>
      </c>
      <c r="CF51" s="142">
        <f t="shared" si="5"/>
        <v>0</v>
      </c>
      <c r="CG51" s="143">
        <f t="shared" si="6"/>
        <v>0</v>
      </c>
      <c r="CH51" s="143">
        <f>ponuda2013!BV51</f>
        <v>0</v>
      </c>
      <c r="CI51" s="62">
        <f t="shared" si="7"/>
        <v>0</v>
      </c>
      <c r="CL51" s="62"/>
    </row>
    <row r="52" spans="1:90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f t="shared" si="0"/>
        <v>0</v>
      </c>
      <c r="BR52" s="54">
        <v>0</v>
      </c>
      <c r="BS52" s="54">
        <v>0</v>
      </c>
      <c r="BT52" s="54">
        <v>0</v>
      </c>
      <c r="BU52" s="140">
        <f t="shared" si="1"/>
        <v>0</v>
      </c>
      <c r="BV52" s="54">
        <v>0</v>
      </c>
      <c r="BW52" s="54">
        <v>0</v>
      </c>
      <c r="BX52" s="54">
        <v>0</v>
      </c>
      <c r="BY52" s="141">
        <f t="shared" si="2"/>
        <v>0</v>
      </c>
      <c r="BZ52" s="141">
        <f t="shared" si="3"/>
        <v>0</v>
      </c>
      <c r="CA52" s="54">
        <v>0</v>
      </c>
      <c r="CB52" s="54"/>
      <c r="CC52" s="54"/>
      <c r="CD52" s="58">
        <v>0</v>
      </c>
      <c r="CE52" s="55">
        <f t="shared" si="4"/>
        <v>0</v>
      </c>
      <c r="CF52" s="142">
        <f t="shared" si="5"/>
        <v>0</v>
      </c>
      <c r="CG52" s="143">
        <f t="shared" si="6"/>
        <v>0</v>
      </c>
      <c r="CH52" s="143">
        <f>ponuda2013!BV52</f>
        <v>0</v>
      </c>
      <c r="CI52" s="62">
        <f t="shared" si="7"/>
        <v>0</v>
      </c>
      <c r="CL52" s="62"/>
    </row>
    <row r="53" spans="1:90" customFormat="1" ht="15" x14ac:dyDescent="0.25">
      <c r="A53" s="139">
        <v>46</v>
      </c>
      <c r="B53" s="64" t="s">
        <v>275</v>
      </c>
      <c r="C53" s="65" t="s">
        <v>333</v>
      </c>
      <c r="D53" s="54">
        <v>2193.4463348988734</v>
      </c>
      <c r="E53" s="54">
        <v>948.10682549084947</v>
      </c>
      <c r="F53" s="54">
        <v>327.96763307253838</v>
      </c>
      <c r="G53" s="54">
        <v>2746.2827550957777</v>
      </c>
      <c r="H53" s="54">
        <v>22654.838148947922</v>
      </c>
      <c r="I53" s="54">
        <v>10432.908427841252</v>
      </c>
      <c r="J53" s="54">
        <v>5994.0438400029216</v>
      </c>
      <c r="K53" s="54">
        <v>3167.0567125767307</v>
      </c>
      <c r="L53" s="54">
        <v>391.44695151520705</v>
      </c>
      <c r="M53" s="54">
        <v>0</v>
      </c>
      <c r="N53" s="54">
        <v>3114.1197288272606</v>
      </c>
      <c r="O53" s="54">
        <v>10525.691853948123</v>
      </c>
      <c r="P53" s="54">
        <v>5531.8845329715596</v>
      </c>
      <c r="Q53" s="54">
        <v>12815.710910610402</v>
      </c>
      <c r="R53" s="54">
        <v>1346.8676986019061</v>
      </c>
      <c r="S53" s="54">
        <v>11905.343681387079</v>
      </c>
      <c r="T53" s="54">
        <v>1442.5264984522998</v>
      </c>
      <c r="U53" s="54">
        <v>1249.6576011358457</v>
      </c>
      <c r="V53" s="54">
        <v>4094.2609054086256</v>
      </c>
      <c r="W53" s="54">
        <v>0</v>
      </c>
      <c r="X53" s="54">
        <v>2139.1894952880498</v>
      </c>
      <c r="Y53" s="54">
        <v>4912.1440029427104</v>
      </c>
      <c r="Z53" s="54">
        <v>6004.8874405878842</v>
      </c>
      <c r="AA53" s="54">
        <v>34907.03813102917</v>
      </c>
      <c r="AB53" s="54">
        <v>0</v>
      </c>
      <c r="AC53" s="54">
        <v>4433.3962106113859</v>
      </c>
      <c r="AD53" s="54">
        <v>17368.733149291784</v>
      </c>
      <c r="AE53" s="54">
        <v>13776.120296911158</v>
      </c>
      <c r="AF53" s="54">
        <v>134424.52235808212</v>
      </c>
      <c r="AG53" s="54">
        <v>87914.455833570348</v>
      </c>
      <c r="AH53" s="54">
        <v>2892.5122965401069</v>
      </c>
      <c r="AI53" s="54">
        <v>609.05021668355664</v>
      </c>
      <c r="AJ53" s="54">
        <v>151.42362353545377</v>
      </c>
      <c r="AK53" s="54">
        <v>5307.3248539095657</v>
      </c>
      <c r="AL53" s="54">
        <v>1911.3679696881734</v>
      </c>
      <c r="AM53" s="54">
        <v>56048.029619894864</v>
      </c>
      <c r="AN53" s="54">
        <v>2308.7927813228675</v>
      </c>
      <c r="AO53" s="54">
        <v>29107.011107444494</v>
      </c>
      <c r="AP53" s="54">
        <v>25067.725370043048</v>
      </c>
      <c r="AQ53" s="54">
        <v>7379.1348151042666</v>
      </c>
      <c r="AR53" s="54">
        <v>53153.00425851631</v>
      </c>
      <c r="AS53" s="54">
        <v>4774.0186587465023</v>
      </c>
      <c r="AT53" s="54">
        <v>27132.349389802665</v>
      </c>
      <c r="AU53" s="54">
        <v>31908.895154785929</v>
      </c>
      <c r="AV53" s="54">
        <v>0</v>
      </c>
      <c r="AW53" s="54">
        <v>70978.748641297745</v>
      </c>
      <c r="AX53" s="54">
        <v>3965.4239271069432</v>
      </c>
      <c r="AY53" s="54">
        <v>5381.3224260316701</v>
      </c>
      <c r="AZ53" s="54">
        <v>19209.713772300682</v>
      </c>
      <c r="BA53" s="54">
        <v>4651.3022534589354</v>
      </c>
      <c r="BB53" s="54">
        <v>2101.6910527662076</v>
      </c>
      <c r="BC53" s="54">
        <v>1351.276077171266</v>
      </c>
      <c r="BD53" s="54">
        <v>214.80595732481751</v>
      </c>
      <c r="BE53" s="54">
        <v>12857.402826025922</v>
      </c>
      <c r="BF53" s="54">
        <v>76528.473820134008</v>
      </c>
      <c r="BG53" s="54">
        <v>2622.7245253352366</v>
      </c>
      <c r="BH53" s="54">
        <v>2074.3844862575343</v>
      </c>
      <c r="BI53" s="54">
        <v>611.56857990307253</v>
      </c>
      <c r="BJ53" s="54">
        <v>1284.8708373860584</v>
      </c>
      <c r="BK53" s="54">
        <v>6775.2036985899713</v>
      </c>
      <c r="BL53" s="54">
        <v>3072.443752028129</v>
      </c>
      <c r="BM53" s="54">
        <v>4182.1262228935884</v>
      </c>
      <c r="BN53" s="54">
        <v>1488.2520116408832</v>
      </c>
      <c r="BO53" s="54">
        <v>0</v>
      </c>
      <c r="BP53" s="54">
        <v>0</v>
      </c>
      <c r="BQ53" s="55">
        <f t="shared" si="0"/>
        <v>873865.02294277027</v>
      </c>
      <c r="BR53" s="54">
        <v>350640.91677128593</v>
      </c>
      <c r="BS53" s="54">
        <v>3346.1075412186919</v>
      </c>
      <c r="BT53" s="54">
        <v>3312.9219803449223</v>
      </c>
      <c r="BU53" s="140">
        <f t="shared" si="1"/>
        <v>357299.94629284955</v>
      </c>
      <c r="BV53" s="54">
        <v>0</v>
      </c>
      <c r="BW53" s="54">
        <v>0</v>
      </c>
      <c r="BX53" s="54">
        <v>0</v>
      </c>
      <c r="BY53" s="141">
        <f t="shared" si="2"/>
        <v>0</v>
      </c>
      <c r="BZ53" s="141">
        <f t="shared" si="3"/>
        <v>0</v>
      </c>
      <c r="CA53" s="54">
        <v>0</v>
      </c>
      <c r="CB53" s="54"/>
      <c r="CC53" s="54"/>
      <c r="CD53" s="58">
        <v>131784.93157668816</v>
      </c>
      <c r="CE53" s="55">
        <f t="shared" si="4"/>
        <v>131784.93157668816</v>
      </c>
      <c r="CF53" s="142">
        <f t="shared" si="5"/>
        <v>489084.87786953768</v>
      </c>
      <c r="CG53" s="143">
        <f t="shared" si="6"/>
        <v>1362949.9008123078</v>
      </c>
      <c r="CH53" s="143">
        <f>ponuda2013!BV53</f>
        <v>1362949.9008123078</v>
      </c>
      <c r="CI53" s="62">
        <f t="shared" si="7"/>
        <v>0</v>
      </c>
      <c r="CL53" s="62"/>
    </row>
    <row r="54" spans="1:90" customFormat="1" ht="15" x14ac:dyDescent="0.25">
      <c r="A54" s="139">
        <v>47</v>
      </c>
      <c r="B54" s="64" t="s">
        <v>276</v>
      </c>
      <c r="C54" s="65" t="s">
        <v>334</v>
      </c>
      <c r="D54" s="54">
        <v>8086.033635373492</v>
      </c>
      <c r="E54" s="54">
        <v>0</v>
      </c>
      <c r="F54" s="54">
        <v>0</v>
      </c>
      <c r="G54" s="54">
        <v>19165.741708086716</v>
      </c>
      <c r="H54" s="54">
        <v>11256.562166105738</v>
      </c>
      <c r="I54" s="54">
        <v>3897.2892801298299</v>
      </c>
      <c r="J54" s="54">
        <v>1538.6781464511973</v>
      </c>
      <c r="K54" s="54">
        <v>1328.8961791667737</v>
      </c>
      <c r="L54" s="54">
        <v>3872.2191210906476</v>
      </c>
      <c r="M54" s="54">
        <v>11.627914415122959</v>
      </c>
      <c r="N54" s="54">
        <v>4023.3235254705783</v>
      </c>
      <c r="O54" s="54">
        <v>4565.936807324556</v>
      </c>
      <c r="P54" s="54">
        <v>2509.5877320027207</v>
      </c>
      <c r="Q54" s="54">
        <v>4907.319887069636</v>
      </c>
      <c r="R54" s="54">
        <v>1058.4627899088712</v>
      </c>
      <c r="S54" s="54">
        <v>58497.686593476879</v>
      </c>
      <c r="T54" s="54">
        <v>2891.0532297764648</v>
      </c>
      <c r="U54" s="54">
        <v>2607.4189418276264</v>
      </c>
      <c r="V54" s="54">
        <v>6694.0878633839438</v>
      </c>
      <c r="W54" s="54">
        <v>1143.1713431621913</v>
      </c>
      <c r="X54" s="54">
        <v>3373.1402608254257</v>
      </c>
      <c r="Y54" s="54">
        <v>1747.141895541939</v>
      </c>
      <c r="Z54" s="54">
        <v>5988.557331613204</v>
      </c>
      <c r="AA54" s="54">
        <v>31821.990251917898</v>
      </c>
      <c r="AB54" s="54">
        <v>9775.3349537420163</v>
      </c>
      <c r="AC54" s="54">
        <v>1647.778401599887</v>
      </c>
      <c r="AD54" s="54">
        <v>70321.454697325316</v>
      </c>
      <c r="AE54" s="54">
        <v>458.07141691640129</v>
      </c>
      <c r="AF54" s="54">
        <v>7445.3384918455704</v>
      </c>
      <c r="AG54" s="54">
        <v>4547.1875861833678</v>
      </c>
      <c r="AH54" s="54">
        <v>3385.4413818859639</v>
      </c>
      <c r="AI54" s="54">
        <v>0</v>
      </c>
      <c r="AJ54" s="54">
        <v>0</v>
      </c>
      <c r="AK54" s="54">
        <v>405.92109375030168</v>
      </c>
      <c r="AL54" s="54">
        <v>145.63071078659604</v>
      </c>
      <c r="AM54" s="54">
        <v>533.73606966166074</v>
      </c>
      <c r="AN54" s="54">
        <v>334.5163483689783</v>
      </c>
      <c r="AO54" s="54">
        <v>720.82717946531136</v>
      </c>
      <c r="AP54" s="54">
        <v>11588.059630144544</v>
      </c>
      <c r="AQ54" s="54">
        <v>7655.1173149986607</v>
      </c>
      <c r="AR54" s="54">
        <v>86.144526695042217</v>
      </c>
      <c r="AS54" s="54">
        <v>0</v>
      </c>
      <c r="AT54" s="54">
        <v>0</v>
      </c>
      <c r="AU54" s="54">
        <v>826.04569292470364</v>
      </c>
      <c r="AV54" s="54">
        <v>0</v>
      </c>
      <c r="AW54" s="54">
        <v>9118.0841469816114</v>
      </c>
      <c r="AX54" s="54">
        <v>154494.34206214434</v>
      </c>
      <c r="AY54" s="54">
        <v>2506.8478071446179</v>
      </c>
      <c r="AZ54" s="54">
        <v>84.283422348636478</v>
      </c>
      <c r="BA54" s="54">
        <v>337.8585885392859</v>
      </c>
      <c r="BB54" s="54">
        <v>0</v>
      </c>
      <c r="BC54" s="54">
        <v>12.61778323216681</v>
      </c>
      <c r="BD54" s="54">
        <v>0</v>
      </c>
      <c r="BE54" s="54">
        <v>684.02067547891443</v>
      </c>
      <c r="BF54" s="54">
        <v>985.24744057351847</v>
      </c>
      <c r="BG54" s="54">
        <v>8128.4620563619364</v>
      </c>
      <c r="BH54" s="54">
        <v>1354.8774190618597</v>
      </c>
      <c r="BI54" s="54">
        <v>0</v>
      </c>
      <c r="BJ54" s="54">
        <v>2940.0830301947567</v>
      </c>
      <c r="BK54" s="54">
        <v>317.06697317689679</v>
      </c>
      <c r="BL54" s="54">
        <v>4146.3754349495566</v>
      </c>
      <c r="BM54" s="54">
        <v>61.156800256413675</v>
      </c>
      <c r="BN54" s="54">
        <v>0</v>
      </c>
      <c r="BO54" s="54">
        <v>0</v>
      </c>
      <c r="BP54" s="54">
        <v>0</v>
      </c>
      <c r="BQ54" s="55">
        <f t="shared" si="0"/>
        <v>486033.85574086022</v>
      </c>
      <c r="BR54" s="54">
        <v>15808.740475801129</v>
      </c>
      <c r="BS54" s="54">
        <v>180.00921223221621</v>
      </c>
      <c r="BT54" s="54">
        <v>19931.549897690256</v>
      </c>
      <c r="BU54" s="140">
        <f t="shared" si="1"/>
        <v>35920.299585723602</v>
      </c>
      <c r="BV54" s="54">
        <v>0</v>
      </c>
      <c r="BW54" s="54">
        <v>0</v>
      </c>
      <c r="BX54" s="54">
        <v>0</v>
      </c>
      <c r="BY54" s="141">
        <f t="shared" si="2"/>
        <v>0</v>
      </c>
      <c r="BZ54" s="141">
        <f t="shared" si="3"/>
        <v>0</v>
      </c>
      <c r="CA54" s="54">
        <v>0</v>
      </c>
      <c r="CB54" s="54"/>
      <c r="CC54" s="54"/>
      <c r="CD54" s="58">
        <v>78521.395269012864</v>
      </c>
      <c r="CE54" s="55">
        <f t="shared" si="4"/>
        <v>78521.395269012864</v>
      </c>
      <c r="CF54" s="142">
        <f t="shared" si="5"/>
        <v>114441.69485473647</v>
      </c>
      <c r="CG54" s="143">
        <f t="shared" si="6"/>
        <v>600475.55059559667</v>
      </c>
      <c r="CH54" s="143">
        <f>ponuda2013!BV54</f>
        <v>600475.5505955969</v>
      </c>
      <c r="CI54" s="62">
        <f t="shared" si="7"/>
        <v>0</v>
      </c>
      <c r="CL54" s="62"/>
    </row>
    <row r="55" spans="1:90" customFormat="1" ht="15" x14ac:dyDescent="0.25">
      <c r="A55" s="139">
        <v>48</v>
      </c>
      <c r="B55" s="64" t="s">
        <v>277</v>
      </c>
      <c r="C55" s="65" t="s">
        <v>335</v>
      </c>
      <c r="D55" s="54">
        <v>280.95140863398143</v>
      </c>
      <c r="E55" s="54">
        <v>0</v>
      </c>
      <c r="F55" s="54">
        <v>0</v>
      </c>
      <c r="G55" s="54">
        <v>626.60636234491903</v>
      </c>
      <c r="H55" s="54">
        <v>1738.7604342422849</v>
      </c>
      <c r="I55" s="54">
        <v>842.64678426963678</v>
      </c>
      <c r="J55" s="54">
        <v>289.46537434964335</v>
      </c>
      <c r="K55" s="54">
        <v>57.521259938017394</v>
      </c>
      <c r="L55" s="54">
        <v>524.02135358579585</v>
      </c>
      <c r="M55" s="54">
        <v>0.50331417765734043</v>
      </c>
      <c r="N55" s="54">
        <v>780.15097949361666</v>
      </c>
      <c r="O55" s="54">
        <v>1589.7976148184985</v>
      </c>
      <c r="P55" s="54">
        <v>578.4272739301756</v>
      </c>
      <c r="Q55" s="54">
        <v>497.30528419307751</v>
      </c>
      <c r="R55" s="54">
        <v>197.04516822897352</v>
      </c>
      <c r="S55" s="54">
        <v>400.99767140423438</v>
      </c>
      <c r="T55" s="54">
        <v>562.23745104929185</v>
      </c>
      <c r="U55" s="54">
        <v>1622.7022354831477</v>
      </c>
      <c r="V55" s="54">
        <v>694.99010018440345</v>
      </c>
      <c r="W55" s="54">
        <v>203.97902816266577</v>
      </c>
      <c r="X55" s="54">
        <v>453.03409057399722</v>
      </c>
      <c r="Y55" s="54">
        <v>207.36511270946167</v>
      </c>
      <c r="Z55" s="54">
        <v>257.15884690212994</v>
      </c>
      <c r="AA55" s="54">
        <v>6121.9862512782656</v>
      </c>
      <c r="AB55" s="54">
        <v>526.15497585519688</v>
      </c>
      <c r="AC55" s="54">
        <v>39.723345279617902</v>
      </c>
      <c r="AD55" s="54">
        <v>837.29883460800386</v>
      </c>
      <c r="AE55" s="54">
        <v>0</v>
      </c>
      <c r="AF55" s="54">
        <v>1046.6748660671553</v>
      </c>
      <c r="AG55" s="54">
        <v>192.11144139887446</v>
      </c>
      <c r="AH55" s="54">
        <v>814.94580391878969</v>
      </c>
      <c r="AI55" s="54">
        <v>0</v>
      </c>
      <c r="AJ55" s="54">
        <v>0</v>
      </c>
      <c r="AK55" s="54">
        <v>74.693859836475966</v>
      </c>
      <c r="AL55" s="54">
        <v>0</v>
      </c>
      <c r="AM55" s="54">
        <v>12.458417887832251</v>
      </c>
      <c r="AN55" s="54">
        <v>9.4150592447107117E-3</v>
      </c>
      <c r="AO55" s="54">
        <v>5.2360329153830492</v>
      </c>
      <c r="AP55" s="54">
        <v>16.326888792259162</v>
      </c>
      <c r="AQ55" s="54">
        <v>31.914985881200273</v>
      </c>
      <c r="AR55" s="54">
        <v>2.0095135029004227</v>
      </c>
      <c r="AS55" s="54">
        <v>0</v>
      </c>
      <c r="AT55" s="54">
        <v>0.83774718833189399</v>
      </c>
      <c r="AU55" s="54">
        <v>0</v>
      </c>
      <c r="AV55" s="54">
        <v>0</v>
      </c>
      <c r="AW55" s="54">
        <v>223.75736216553375</v>
      </c>
      <c r="AX55" s="54">
        <v>330.37920228079304</v>
      </c>
      <c r="AY55" s="54">
        <v>3144.3634316953421</v>
      </c>
      <c r="AZ55" s="54">
        <v>1168.2072975201347</v>
      </c>
      <c r="BA55" s="54">
        <v>15.37706343333867</v>
      </c>
      <c r="BB55" s="54">
        <v>0</v>
      </c>
      <c r="BC55" s="54">
        <v>163.29634479528201</v>
      </c>
      <c r="BD55" s="54">
        <v>8.9871837635121882E-2</v>
      </c>
      <c r="BE55" s="54">
        <v>58.006773877638942</v>
      </c>
      <c r="BF55" s="54">
        <v>781.49882651101564</v>
      </c>
      <c r="BG55" s="54">
        <v>1169.4674345910807</v>
      </c>
      <c r="BH55" s="54">
        <v>217.27326664161913</v>
      </c>
      <c r="BI55" s="54">
        <v>0</v>
      </c>
      <c r="BJ55" s="54">
        <v>0</v>
      </c>
      <c r="BK55" s="54">
        <v>0</v>
      </c>
      <c r="BL55" s="54">
        <v>1986.9170182251655</v>
      </c>
      <c r="BM55" s="54">
        <v>1.3340111501107768</v>
      </c>
      <c r="BN55" s="54">
        <v>0</v>
      </c>
      <c r="BO55" s="54">
        <v>0</v>
      </c>
      <c r="BP55" s="54">
        <v>0</v>
      </c>
      <c r="BQ55" s="55">
        <f t="shared" si="0"/>
        <v>31388.017432869823</v>
      </c>
      <c r="BR55" s="54">
        <v>0</v>
      </c>
      <c r="BS55" s="54">
        <v>438.81295116285327</v>
      </c>
      <c r="BT55" s="54">
        <v>20638.96223222058</v>
      </c>
      <c r="BU55" s="140">
        <f t="shared" si="1"/>
        <v>21077.775183383434</v>
      </c>
      <c r="BV55" s="54">
        <v>88332.175981559325</v>
      </c>
      <c r="BW55" s="54">
        <v>0</v>
      </c>
      <c r="BX55" s="54">
        <v>0</v>
      </c>
      <c r="BY55" s="141">
        <f t="shared" si="2"/>
        <v>0</v>
      </c>
      <c r="BZ55" s="141">
        <f t="shared" si="3"/>
        <v>88332.175981559325</v>
      </c>
      <c r="CA55" s="54">
        <v>0</v>
      </c>
      <c r="CB55" s="54"/>
      <c r="CC55" s="54"/>
      <c r="CD55" s="58">
        <v>21200.831023301693</v>
      </c>
      <c r="CE55" s="55">
        <f t="shared" si="4"/>
        <v>21200.831023301693</v>
      </c>
      <c r="CF55" s="142">
        <f t="shared" si="5"/>
        <v>130610.78218824446</v>
      </c>
      <c r="CG55" s="143">
        <f t="shared" si="6"/>
        <v>161998.79962111427</v>
      </c>
      <c r="CH55" s="143">
        <f>ponuda2013!BV55</f>
        <v>161998.79962111427</v>
      </c>
      <c r="CI55" s="62">
        <f t="shared" si="7"/>
        <v>0</v>
      </c>
      <c r="CL55" s="62"/>
    </row>
    <row r="56" spans="1:90" customFormat="1" ht="15" x14ac:dyDescent="0.25">
      <c r="A56" s="139">
        <v>49</v>
      </c>
      <c r="B56" s="64" t="s">
        <v>278</v>
      </c>
      <c r="C56" s="65" t="s">
        <v>336</v>
      </c>
      <c r="D56" s="54">
        <v>572.50059195192568</v>
      </c>
      <c r="E56" s="54">
        <v>566.52218738938518</v>
      </c>
      <c r="F56" s="54">
        <v>917.93677850590552</v>
      </c>
      <c r="G56" s="54">
        <v>2004.5577267849349</v>
      </c>
      <c r="H56" s="54">
        <v>17922.226915609761</v>
      </c>
      <c r="I56" s="54">
        <v>1646.3052015206736</v>
      </c>
      <c r="J56" s="54">
        <v>739.69732259439331</v>
      </c>
      <c r="K56" s="54">
        <v>82.365336094185679</v>
      </c>
      <c r="L56" s="54">
        <v>1607.2017292500013</v>
      </c>
      <c r="M56" s="54">
        <v>0.72070120592606035</v>
      </c>
      <c r="N56" s="54">
        <v>1117.1069218483919</v>
      </c>
      <c r="O56" s="54">
        <v>24436.820141622473</v>
      </c>
      <c r="P56" s="54">
        <v>828.25648942043313</v>
      </c>
      <c r="Q56" s="54">
        <v>1744.4024207237376</v>
      </c>
      <c r="R56" s="54">
        <v>395.39511273936813</v>
      </c>
      <c r="S56" s="54">
        <v>3625.7020620114158</v>
      </c>
      <c r="T56" s="54">
        <v>1212.0116126331063</v>
      </c>
      <c r="U56" s="54">
        <v>2323.5654982240758</v>
      </c>
      <c r="V56" s="54">
        <v>2747.0039407017962</v>
      </c>
      <c r="W56" s="54">
        <v>292.07985410763274</v>
      </c>
      <c r="X56" s="54">
        <v>1237.9062167757772</v>
      </c>
      <c r="Y56" s="54">
        <v>637.72594912170598</v>
      </c>
      <c r="Z56" s="54">
        <v>2209.5576224829551</v>
      </c>
      <c r="AA56" s="54">
        <v>8766.1406529319211</v>
      </c>
      <c r="AB56" s="54">
        <v>753.40720058356953</v>
      </c>
      <c r="AC56" s="54">
        <v>2561.4335717566569</v>
      </c>
      <c r="AD56" s="54">
        <v>7545.3998436463207</v>
      </c>
      <c r="AE56" s="54">
        <v>26821.214431029537</v>
      </c>
      <c r="AF56" s="54">
        <v>89187.5437559415</v>
      </c>
      <c r="AG56" s="54">
        <v>174657.09263156998</v>
      </c>
      <c r="AH56" s="54">
        <v>5617.0337552861647</v>
      </c>
      <c r="AI56" s="54">
        <v>2.0660880020972963</v>
      </c>
      <c r="AJ56" s="54">
        <v>802.49171013567025</v>
      </c>
      <c r="AK56" s="54">
        <v>4485.909717699019</v>
      </c>
      <c r="AL56" s="54">
        <v>1263.5313853138039</v>
      </c>
      <c r="AM56" s="54">
        <v>32959.6585814102</v>
      </c>
      <c r="AN56" s="54">
        <v>11375.85075902535</v>
      </c>
      <c r="AO56" s="54">
        <v>16961.697242499289</v>
      </c>
      <c r="AP56" s="54">
        <v>65908.88960948828</v>
      </c>
      <c r="AQ56" s="54">
        <v>22155.945614632481</v>
      </c>
      <c r="AR56" s="54">
        <v>50310.261399561605</v>
      </c>
      <c r="AS56" s="54">
        <v>13330.821605212142</v>
      </c>
      <c r="AT56" s="54">
        <v>1245.128763737938</v>
      </c>
      <c r="AU56" s="54">
        <v>1706.1287530432303</v>
      </c>
      <c r="AV56" s="54">
        <v>0</v>
      </c>
      <c r="AW56" s="54">
        <v>38286.116596874534</v>
      </c>
      <c r="AX56" s="54">
        <v>5153.5798614201967</v>
      </c>
      <c r="AY56" s="54">
        <v>205.63039722372557</v>
      </c>
      <c r="AZ56" s="54">
        <v>59289.42010312841</v>
      </c>
      <c r="BA56" s="54">
        <v>2499.8989171234143</v>
      </c>
      <c r="BB56" s="54">
        <v>1220.2177643523507</v>
      </c>
      <c r="BC56" s="54">
        <v>344.30689539607607</v>
      </c>
      <c r="BD56" s="54">
        <v>2779.4598865140229</v>
      </c>
      <c r="BE56" s="54">
        <v>7086.9320350726348</v>
      </c>
      <c r="BF56" s="54">
        <v>30107.334744374104</v>
      </c>
      <c r="BG56" s="54">
        <v>9070.0342868316457</v>
      </c>
      <c r="BH56" s="54">
        <v>4115.8375975878371</v>
      </c>
      <c r="BI56" s="54">
        <v>398.21087203067907</v>
      </c>
      <c r="BJ56" s="54">
        <v>14589.359618216156</v>
      </c>
      <c r="BK56" s="54">
        <v>9641.0865682716067</v>
      </c>
      <c r="BL56" s="54">
        <v>11021.011658521913</v>
      </c>
      <c r="BM56" s="54">
        <v>4180.367764902704</v>
      </c>
      <c r="BN56" s="54">
        <v>561.95318724699825</v>
      </c>
      <c r="BO56" s="54">
        <v>0</v>
      </c>
      <c r="BP56" s="54">
        <v>0</v>
      </c>
      <c r="BQ56" s="55">
        <f t="shared" si="0"/>
        <v>807835.97416091594</v>
      </c>
      <c r="BR56" s="54">
        <v>3032.9357583391693</v>
      </c>
      <c r="BS56" s="54">
        <v>6.6496242824868129E-2</v>
      </c>
      <c r="BT56" s="54">
        <v>0</v>
      </c>
      <c r="BU56" s="140">
        <f t="shared" si="1"/>
        <v>3033.0022545819943</v>
      </c>
      <c r="BV56" s="54">
        <v>0</v>
      </c>
      <c r="BW56" s="54">
        <v>0</v>
      </c>
      <c r="BX56" s="54">
        <v>0</v>
      </c>
      <c r="BY56" s="141">
        <f t="shared" si="2"/>
        <v>0</v>
      </c>
      <c r="BZ56" s="141">
        <f t="shared" si="3"/>
        <v>0</v>
      </c>
      <c r="CA56" s="54">
        <v>0</v>
      </c>
      <c r="CB56" s="54"/>
      <c r="CC56" s="54"/>
      <c r="CD56" s="58">
        <v>205403.4932076259</v>
      </c>
      <c r="CE56" s="55">
        <f t="shared" si="4"/>
        <v>205403.4932076259</v>
      </c>
      <c r="CF56" s="142">
        <f t="shared" si="5"/>
        <v>208436.49546220788</v>
      </c>
      <c r="CG56" s="143">
        <f t="shared" si="6"/>
        <v>1016272.4696231238</v>
      </c>
      <c r="CH56" s="143">
        <f>ponuda2013!BV56</f>
        <v>1016272.4696231235</v>
      </c>
      <c r="CI56" s="62">
        <f t="shared" si="7"/>
        <v>0</v>
      </c>
      <c r="CL56" s="62"/>
    </row>
    <row r="57" spans="1:90" customFormat="1" ht="15" x14ac:dyDescent="0.25">
      <c r="A57" s="139">
        <v>50</v>
      </c>
      <c r="B57" s="64" t="s">
        <v>279</v>
      </c>
      <c r="C57" s="65" t="s">
        <v>337</v>
      </c>
      <c r="D57" s="54">
        <v>273.41084597489811</v>
      </c>
      <c r="E57" s="54">
        <v>60.714927513316617</v>
      </c>
      <c r="F57" s="54">
        <v>1155.7216206697854</v>
      </c>
      <c r="G57" s="54">
        <v>1280.3312103100768</v>
      </c>
      <c r="H57" s="54">
        <v>6478.2358547600943</v>
      </c>
      <c r="I57" s="54">
        <v>1088.0784620973018</v>
      </c>
      <c r="J57" s="54">
        <v>472.45213028579934</v>
      </c>
      <c r="K57" s="54">
        <v>1666.9139273732144</v>
      </c>
      <c r="L57" s="54">
        <v>1026.5359324540309</v>
      </c>
      <c r="M57" s="54">
        <v>0.46031911923793828</v>
      </c>
      <c r="N57" s="54">
        <v>713.50744265663525</v>
      </c>
      <c r="O57" s="54">
        <v>590.27344635737177</v>
      </c>
      <c r="P57" s="54">
        <v>529.0157621190873</v>
      </c>
      <c r="Q57" s="54">
        <v>2332.4190342186089</v>
      </c>
      <c r="R57" s="54">
        <v>4604.8517647332601</v>
      </c>
      <c r="S57" s="54">
        <v>2315.7724256333477</v>
      </c>
      <c r="T57" s="54">
        <v>774.12402455541678</v>
      </c>
      <c r="U57" s="54">
        <v>2465.5616449126005</v>
      </c>
      <c r="V57" s="54">
        <v>1754.5390851707896</v>
      </c>
      <c r="W57" s="54">
        <v>186.55434469158453</v>
      </c>
      <c r="X57" s="54">
        <v>790.6631690357616</v>
      </c>
      <c r="Y57" s="54">
        <v>570.83252645432538</v>
      </c>
      <c r="Z57" s="54">
        <v>3820.209483244234</v>
      </c>
      <c r="AA57" s="54">
        <v>5599.0223289393189</v>
      </c>
      <c r="AB57" s="54">
        <v>481.20876744547797</v>
      </c>
      <c r="AC57" s="54">
        <v>1565.9424183632798</v>
      </c>
      <c r="AD57" s="54">
        <v>13823.291779521405</v>
      </c>
      <c r="AE57" s="54">
        <v>8888.941499055336</v>
      </c>
      <c r="AF57" s="54">
        <v>81244.7206549041</v>
      </c>
      <c r="AG57" s="54">
        <v>104726.13670663064</v>
      </c>
      <c r="AH57" s="54">
        <v>1230.8215134901495</v>
      </c>
      <c r="AI57" s="54">
        <v>2484.1571526072944</v>
      </c>
      <c r="AJ57" s="54">
        <v>337.63083168184721</v>
      </c>
      <c r="AK57" s="54">
        <v>1404.581624151034</v>
      </c>
      <c r="AL57" s="54">
        <v>42.329370672380534</v>
      </c>
      <c r="AM57" s="54">
        <v>12168.13328681137</v>
      </c>
      <c r="AN57" s="54">
        <v>20321.296877770266</v>
      </c>
      <c r="AO57" s="54">
        <v>361.57842632511233</v>
      </c>
      <c r="AP57" s="54">
        <v>9512.6792540363567</v>
      </c>
      <c r="AQ57" s="54">
        <v>6425.7302283641593</v>
      </c>
      <c r="AR57" s="54">
        <v>14830.031673692107</v>
      </c>
      <c r="AS57" s="54">
        <v>1499.0278789891154</v>
      </c>
      <c r="AT57" s="54">
        <v>6257.6108874733354</v>
      </c>
      <c r="AU57" s="54">
        <v>2069.005258650729</v>
      </c>
      <c r="AV57" s="54">
        <v>0</v>
      </c>
      <c r="AW57" s="54">
        <v>20835.813011646958</v>
      </c>
      <c r="AX57" s="54">
        <v>14950.507618118745</v>
      </c>
      <c r="AY57" s="54">
        <v>4820.1459491832338</v>
      </c>
      <c r="AZ57" s="54">
        <v>4921.252121462946</v>
      </c>
      <c r="BA57" s="54">
        <v>6959.3511693244227</v>
      </c>
      <c r="BB57" s="54">
        <v>806.62353129532062</v>
      </c>
      <c r="BC57" s="54">
        <v>842.10109556647592</v>
      </c>
      <c r="BD57" s="54">
        <v>87.791858749792198</v>
      </c>
      <c r="BE57" s="54">
        <v>1786.8939083415237</v>
      </c>
      <c r="BF57" s="54">
        <v>78196.39211518527</v>
      </c>
      <c r="BG57" s="54">
        <v>34592.891079442197</v>
      </c>
      <c r="BH57" s="54">
        <v>11303.585251690698</v>
      </c>
      <c r="BI57" s="54">
        <v>1079.2763925925915</v>
      </c>
      <c r="BJ57" s="54">
        <v>10636.856800463194</v>
      </c>
      <c r="BK57" s="54">
        <v>13348.109546352842</v>
      </c>
      <c r="BL57" s="54">
        <v>9984.6863709662248</v>
      </c>
      <c r="BM57" s="54">
        <v>605.36503872701314</v>
      </c>
      <c r="BN57" s="54">
        <v>727.37212651592472</v>
      </c>
      <c r="BO57" s="54">
        <v>0</v>
      </c>
      <c r="BP57" s="54">
        <v>0</v>
      </c>
      <c r="BQ57" s="55">
        <f t="shared" si="0"/>
        <v>546710.0727895411</v>
      </c>
      <c r="BR57" s="54">
        <v>20986.249336003424</v>
      </c>
      <c r="BS57" s="54">
        <v>1230.2980385987184</v>
      </c>
      <c r="BT57" s="54">
        <v>479.08669065086866</v>
      </c>
      <c r="BU57" s="140">
        <f t="shared" si="1"/>
        <v>22695.634065253009</v>
      </c>
      <c r="BV57" s="54">
        <v>0</v>
      </c>
      <c r="BW57" s="54">
        <v>0</v>
      </c>
      <c r="BX57" s="54">
        <v>0</v>
      </c>
      <c r="BY57" s="141">
        <f t="shared" si="2"/>
        <v>0</v>
      </c>
      <c r="BZ57" s="141">
        <f t="shared" si="3"/>
        <v>0</v>
      </c>
      <c r="CA57" s="54">
        <v>827.44279568055788</v>
      </c>
      <c r="CB57" s="54"/>
      <c r="CC57" s="54"/>
      <c r="CD57" s="58">
        <v>30333.408947648124</v>
      </c>
      <c r="CE57" s="55">
        <f t="shared" si="4"/>
        <v>31160.851743328683</v>
      </c>
      <c r="CF57" s="142">
        <f t="shared" si="5"/>
        <v>53856.485808581696</v>
      </c>
      <c r="CG57" s="143">
        <f t="shared" si="6"/>
        <v>600566.55859812279</v>
      </c>
      <c r="CH57" s="143">
        <f>ponuda2013!BV57</f>
        <v>600566.55859812279</v>
      </c>
      <c r="CI57" s="62">
        <f t="shared" si="7"/>
        <v>0</v>
      </c>
      <c r="CL57" s="62"/>
    </row>
    <row r="58" spans="1:90" customFormat="1" ht="15" x14ac:dyDescent="0.25">
      <c r="A58" s="139">
        <v>51</v>
      </c>
      <c r="B58" s="64" t="s">
        <v>280</v>
      </c>
      <c r="C58" s="65" t="s">
        <v>338</v>
      </c>
      <c r="D58" s="54">
        <v>3261.0571040301356</v>
      </c>
      <c r="E58" s="54">
        <v>7902.0258782415385</v>
      </c>
      <c r="F58" s="54">
        <v>1097.2687667247076</v>
      </c>
      <c r="G58" s="54">
        <v>2255.2804670196092</v>
      </c>
      <c r="H58" s="54">
        <v>14238.207187096423</v>
      </c>
      <c r="I58" s="54">
        <v>1969.9773707031668</v>
      </c>
      <c r="J58" s="54">
        <v>2299.6462890945827</v>
      </c>
      <c r="K58" s="54">
        <v>1001.7669085586016</v>
      </c>
      <c r="L58" s="54">
        <v>1808.2246363397219</v>
      </c>
      <c r="M58" s="54">
        <v>0.81084387372043232</v>
      </c>
      <c r="N58" s="54">
        <v>3795.1361615479641</v>
      </c>
      <c r="O58" s="54">
        <v>2060.9309611651174</v>
      </c>
      <c r="P58" s="54">
        <v>931.85177823145011</v>
      </c>
      <c r="Q58" s="54">
        <v>5888.0832956728273</v>
      </c>
      <c r="R58" s="54">
        <v>444.84968559440455</v>
      </c>
      <c r="S58" s="54">
        <v>4079.1915994367109</v>
      </c>
      <c r="T58" s="54">
        <v>7449.30121867864</v>
      </c>
      <c r="U58" s="54">
        <v>2614.1885623769122</v>
      </c>
      <c r="V58" s="54">
        <v>8026.8010794702204</v>
      </c>
      <c r="W58" s="54">
        <v>593.28221146397459</v>
      </c>
      <c r="X58" s="54">
        <v>1392.7389934408607</v>
      </c>
      <c r="Y58" s="54">
        <v>1267.8622545055291</v>
      </c>
      <c r="Z58" s="54">
        <v>2485.9209990088407</v>
      </c>
      <c r="AA58" s="54">
        <v>9862.5774262000014</v>
      </c>
      <c r="AB58" s="54">
        <v>847.64061442783543</v>
      </c>
      <c r="AC58" s="54">
        <v>12417.387663971685</v>
      </c>
      <c r="AD58" s="54">
        <v>48522.673476729236</v>
      </c>
      <c r="AE58" s="54">
        <v>35230.736746722032</v>
      </c>
      <c r="AF58" s="54">
        <v>111220.99509743857</v>
      </c>
      <c r="AG58" s="54">
        <v>99685.70994591889</v>
      </c>
      <c r="AH58" s="54">
        <v>105288.95084013799</v>
      </c>
      <c r="AI58" s="54">
        <v>122.58631919250922</v>
      </c>
      <c r="AJ58" s="54">
        <v>22896.787737379476</v>
      </c>
      <c r="AK58" s="54">
        <v>25371.168032528109</v>
      </c>
      <c r="AL58" s="54">
        <v>4834.2237517250878</v>
      </c>
      <c r="AM58" s="54">
        <v>41981.51319473797</v>
      </c>
      <c r="AN58" s="54">
        <v>7574.1428229770663</v>
      </c>
      <c r="AO58" s="54">
        <v>33883.321588733546</v>
      </c>
      <c r="AP58" s="54">
        <v>15905.661119979417</v>
      </c>
      <c r="AQ58" s="54">
        <v>45248.00804621775</v>
      </c>
      <c r="AR58" s="54">
        <v>41033.135458875069</v>
      </c>
      <c r="AS58" s="54">
        <v>18104.555212416893</v>
      </c>
      <c r="AT58" s="54">
        <v>11750.984787150141</v>
      </c>
      <c r="AU58" s="54">
        <v>7754.6746688862768</v>
      </c>
      <c r="AV58" s="54">
        <v>0</v>
      </c>
      <c r="AW58" s="54">
        <v>46471.157695667964</v>
      </c>
      <c r="AX58" s="54">
        <v>18376.108822496135</v>
      </c>
      <c r="AY58" s="54">
        <v>4446.1247857480093</v>
      </c>
      <c r="AZ58" s="54">
        <v>23763.361240629351</v>
      </c>
      <c r="BA58" s="54">
        <v>4748.373008813961</v>
      </c>
      <c r="BB58" s="54">
        <v>126328.09690102476</v>
      </c>
      <c r="BC58" s="54">
        <v>2691.5142890847087</v>
      </c>
      <c r="BD58" s="54">
        <v>7822.1576195793614</v>
      </c>
      <c r="BE58" s="54">
        <v>15208.810479690323</v>
      </c>
      <c r="BF58" s="54">
        <v>91531.115187270654</v>
      </c>
      <c r="BG58" s="54">
        <v>5528.1671792375246</v>
      </c>
      <c r="BH58" s="54">
        <v>17475.130665646167</v>
      </c>
      <c r="BI58" s="54">
        <v>2126.9626368327004</v>
      </c>
      <c r="BJ58" s="54">
        <v>22152.878046720998</v>
      </c>
      <c r="BK58" s="54">
        <v>23557.140802320278</v>
      </c>
      <c r="BL58" s="54">
        <v>14492.535602506976</v>
      </c>
      <c r="BM58" s="54">
        <v>726.74346070723095</v>
      </c>
      <c r="BN58" s="54">
        <v>1184.9723097381093</v>
      </c>
      <c r="BO58" s="54">
        <v>0</v>
      </c>
      <c r="BP58" s="54">
        <v>0</v>
      </c>
      <c r="BQ58" s="55">
        <f t="shared" si="0"/>
        <v>1205033.1895383364</v>
      </c>
      <c r="BR58" s="54">
        <v>161076.1706809742</v>
      </c>
      <c r="BS58" s="54">
        <v>0</v>
      </c>
      <c r="BT58" s="54">
        <v>0</v>
      </c>
      <c r="BU58" s="140">
        <f t="shared" si="1"/>
        <v>161076.1706809742</v>
      </c>
      <c r="BV58" s="54">
        <v>0</v>
      </c>
      <c r="BW58" s="54">
        <v>0</v>
      </c>
      <c r="BX58" s="54">
        <v>0</v>
      </c>
      <c r="BY58" s="141">
        <f t="shared" si="2"/>
        <v>0</v>
      </c>
      <c r="BZ58" s="141">
        <f t="shared" si="3"/>
        <v>0</v>
      </c>
      <c r="CA58" s="54">
        <v>0</v>
      </c>
      <c r="CB58" s="54"/>
      <c r="CC58" s="54"/>
      <c r="CD58" s="58">
        <v>64880.03643386552</v>
      </c>
      <c r="CE58" s="55">
        <f t="shared" si="4"/>
        <v>64880.03643386552</v>
      </c>
      <c r="CF58" s="142">
        <f t="shared" si="5"/>
        <v>225956.20711483972</v>
      </c>
      <c r="CG58" s="143">
        <f t="shared" si="6"/>
        <v>1430989.3966531761</v>
      </c>
      <c r="CH58" s="143">
        <f>ponuda2013!BV58</f>
        <v>1430989.3966531761</v>
      </c>
      <c r="CI58" s="62">
        <f t="shared" si="7"/>
        <v>0</v>
      </c>
      <c r="CL58" s="62"/>
    </row>
    <row r="59" spans="1:90" customFormat="1" ht="15" x14ac:dyDescent="0.25">
      <c r="A59" s="139">
        <v>52</v>
      </c>
      <c r="B59" s="64" t="s">
        <v>281</v>
      </c>
      <c r="C59" s="65" t="s">
        <v>339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5">
        <f t="shared" si="0"/>
        <v>0</v>
      </c>
      <c r="BR59" s="54">
        <v>0</v>
      </c>
      <c r="BS59" s="54">
        <v>0</v>
      </c>
      <c r="BT59" s="54">
        <v>0</v>
      </c>
      <c r="BU59" s="140">
        <f t="shared" si="1"/>
        <v>0</v>
      </c>
      <c r="BV59" s="54">
        <v>0</v>
      </c>
      <c r="BW59" s="54">
        <v>0</v>
      </c>
      <c r="BX59" s="54">
        <v>0</v>
      </c>
      <c r="BY59" s="141">
        <f t="shared" si="2"/>
        <v>0</v>
      </c>
      <c r="BZ59" s="141">
        <f t="shared" si="3"/>
        <v>0</v>
      </c>
      <c r="CA59" s="54">
        <v>0</v>
      </c>
      <c r="CB59" s="54"/>
      <c r="CC59" s="54"/>
      <c r="CD59" s="58">
        <v>0</v>
      </c>
      <c r="CE59" s="55">
        <f t="shared" si="4"/>
        <v>0</v>
      </c>
      <c r="CF59" s="142">
        <f t="shared" si="5"/>
        <v>0</v>
      </c>
      <c r="CG59" s="143">
        <f t="shared" si="6"/>
        <v>0</v>
      </c>
      <c r="CH59" s="143">
        <f>ponuda2013!BV59</f>
        <v>0</v>
      </c>
      <c r="CI59" s="62">
        <f t="shared" si="7"/>
        <v>0</v>
      </c>
      <c r="CL59" s="62"/>
    </row>
    <row r="60" spans="1:90" customFormat="1" ht="15" x14ac:dyDescent="0.25">
      <c r="A60" s="139">
        <v>53</v>
      </c>
      <c r="B60" s="64" t="s">
        <v>282</v>
      </c>
      <c r="C60" s="65" t="s">
        <v>340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54">
        <v>0</v>
      </c>
      <c r="BH60" s="54">
        <v>0</v>
      </c>
      <c r="BI60" s="54">
        <v>0</v>
      </c>
      <c r="BJ60" s="54">
        <v>0</v>
      </c>
      <c r="BK60" s="54">
        <v>0</v>
      </c>
      <c r="BL60" s="54">
        <v>0</v>
      </c>
      <c r="BM60" s="54">
        <v>0</v>
      </c>
      <c r="BN60" s="54">
        <v>0</v>
      </c>
      <c r="BO60" s="54">
        <v>0</v>
      </c>
      <c r="BP60" s="54">
        <v>0</v>
      </c>
      <c r="BQ60" s="55">
        <f t="shared" si="0"/>
        <v>0</v>
      </c>
      <c r="BR60" s="54">
        <v>0</v>
      </c>
      <c r="BS60" s="54">
        <v>0</v>
      </c>
      <c r="BT60" s="54">
        <v>0</v>
      </c>
      <c r="BU60" s="140">
        <f t="shared" si="1"/>
        <v>0</v>
      </c>
      <c r="BV60" s="54">
        <v>0</v>
      </c>
      <c r="BW60" s="54">
        <v>0</v>
      </c>
      <c r="BX60" s="54">
        <v>0</v>
      </c>
      <c r="BY60" s="141">
        <f t="shared" si="2"/>
        <v>0</v>
      </c>
      <c r="BZ60" s="141">
        <f t="shared" si="3"/>
        <v>0</v>
      </c>
      <c r="CA60" s="54">
        <v>0</v>
      </c>
      <c r="CB60" s="54"/>
      <c r="CC60" s="54"/>
      <c r="CD60" s="58">
        <v>0</v>
      </c>
      <c r="CE60" s="55">
        <f t="shared" si="4"/>
        <v>0</v>
      </c>
      <c r="CF60" s="142">
        <f t="shared" si="5"/>
        <v>0</v>
      </c>
      <c r="CG60" s="143">
        <f t="shared" si="6"/>
        <v>0</v>
      </c>
      <c r="CH60" s="143">
        <f>ponuda2013!BV60</f>
        <v>0</v>
      </c>
      <c r="CI60" s="62">
        <f t="shared" si="7"/>
        <v>0</v>
      </c>
      <c r="CL60" s="62"/>
    </row>
    <row r="61" spans="1:90" customFormat="1" ht="15" x14ac:dyDescent="0.25">
      <c r="A61" s="139">
        <v>54</v>
      </c>
      <c r="B61" s="64" t="s">
        <v>283</v>
      </c>
      <c r="C61" s="65" t="s">
        <v>341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5">
        <f t="shared" si="0"/>
        <v>0</v>
      </c>
      <c r="BR61" s="54">
        <v>0</v>
      </c>
      <c r="BS61" s="54">
        <v>0</v>
      </c>
      <c r="BT61" s="54">
        <v>0</v>
      </c>
      <c r="BU61" s="140">
        <f t="shared" si="1"/>
        <v>0</v>
      </c>
      <c r="BV61" s="54">
        <v>0</v>
      </c>
      <c r="BW61" s="54">
        <v>0</v>
      </c>
      <c r="BX61" s="54">
        <v>0</v>
      </c>
      <c r="BY61" s="141">
        <f t="shared" si="2"/>
        <v>0</v>
      </c>
      <c r="BZ61" s="141">
        <f t="shared" si="3"/>
        <v>0</v>
      </c>
      <c r="CA61" s="54">
        <v>0</v>
      </c>
      <c r="CB61" s="54"/>
      <c r="CC61" s="54"/>
      <c r="CD61" s="58">
        <v>0</v>
      </c>
      <c r="CE61" s="55">
        <f t="shared" si="4"/>
        <v>0</v>
      </c>
      <c r="CF61" s="142">
        <f t="shared" si="5"/>
        <v>0</v>
      </c>
      <c r="CG61" s="143">
        <f t="shared" si="6"/>
        <v>0</v>
      </c>
      <c r="CH61" s="143">
        <f>ponuda2013!BV61</f>
        <v>0</v>
      </c>
      <c r="CI61" s="62">
        <f t="shared" si="7"/>
        <v>0</v>
      </c>
      <c r="CL61" s="62"/>
    </row>
    <row r="62" spans="1:90" customFormat="1" ht="15" x14ac:dyDescent="0.25">
      <c r="A62" s="139">
        <v>55</v>
      </c>
      <c r="B62" s="64" t="s">
        <v>284</v>
      </c>
      <c r="C62" s="65" t="s">
        <v>342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5">
        <f t="shared" si="0"/>
        <v>0</v>
      </c>
      <c r="BR62" s="54">
        <v>0</v>
      </c>
      <c r="BS62" s="54">
        <v>0</v>
      </c>
      <c r="BT62" s="54">
        <v>0</v>
      </c>
      <c r="BU62" s="140">
        <f t="shared" si="1"/>
        <v>0</v>
      </c>
      <c r="BV62" s="54">
        <v>0</v>
      </c>
      <c r="BW62" s="54">
        <v>0</v>
      </c>
      <c r="BX62" s="54">
        <v>0</v>
      </c>
      <c r="BY62" s="141">
        <f t="shared" si="2"/>
        <v>0</v>
      </c>
      <c r="BZ62" s="141">
        <f t="shared" si="3"/>
        <v>0</v>
      </c>
      <c r="CA62" s="54">
        <v>0</v>
      </c>
      <c r="CB62" s="54"/>
      <c r="CC62" s="54"/>
      <c r="CD62" s="58">
        <v>0</v>
      </c>
      <c r="CE62" s="55">
        <f t="shared" si="4"/>
        <v>0</v>
      </c>
      <c r="CF62" s="142">
        <f t="shared" si="5"/>
        <v>0</v>
      </c>
      <c r="CG62" s="143">
        <f t="shared" si="6"/>
        <v>0</v>
      </c>
      <c r="CH62" s="143">
        <f>ponuda2013!BV62</f>
        <v>0</v>
      </c>
      <c r="CI62" s="62">
        <f t="shared" si="7"/>
        <v>0</v>
      </c>
      <c r="CL62" s="62"/>
    </row>
    <row r="63" spans="1:90" customFormat="1" ht="15" x14ac:dyDescent="0.25">
      <c r="A63" s="139">
        <v>56</v>
      </c>
      <c r="B63" s="64" t="s">
        <v>285</v>
      </c>
      <c r="C63" s="65" t="s">
        <v>343</v>
      </c>
      <c r="D63" s="54">
        <v>2.2802257257504008</v>
      </c>
      <c r="E63" s="54">
        <v>0</v>
      </c>
      <c r="F63" s="54">
        <v>6.5496441561648915</v>
      </c>
      <c r="G63" s="54">
        <v>16.463150298774273</v>
      </c>
      <c r="H63" s="54">
        <v>66.381218118315729</v>
      </c>
      <c r="I63" s="54">
        <v>4.332175440671759</v>
      </c>
      <c r="J63" s="54">
        <v>0</v>
      </c>
      <c r="K63" s="54">
        <v>0.4526877701373736</v>
      </c>
      <c r="L63" s="54">
        <v>5.2196019730494347</v>
      </c>
      <c r="M63" s="54">
        <v>0</v>
      </c>
      <c r="N63" s="54">
        <v>5.1632177128506296</v>
      </c>
      <c r="O63" s="54">
        <v>7.3198713423194999</v>
      </c>
      <c r="P63" s="54">
        <v>5.4538108928257412</v>
      </c>
      <c r="Q63" s="54">
        <v>10.48465401962661</v>
      </c>
      <c r="R63" s="54">
        <v>0</v>
      </c>
      <c r="S63" s="54">
        <v>10.423584253529045</v>
      </c>
      <c r="T63" s="54">
        <v>19.051674806882463</v>
      </c>
      <c r="U63" s="54">
        <v>7.398177365883944</v>
      </c>
      <c r="V63" s="54">
        <v>9.6396367054571925</v>
      </c>
      <c r="W63" s="54">
        <v>2.1430951983653829E-2</v>
      </c>
      <c r="X63" s="54">
        <v>4.5880822338419129</v>
      </c>
      <c r="Y63" s="54">
        <v>0</v>
      </c>
      <c r="Z63" s="54">
        <v>21.695511815177333</v>
      </c>
      <c r="AA63" s="54">
        <v>46.615242596618508</v>
      </c>
      <c r="AB63" s="54">
        <v>0</v>
      </c>
      <c r="AC63" s="54">
        <v>36.054854296488081</v>
      </c>
      <c r="AD63" s="54">
        <v>131.89387255272152</v>
      </c>
      <c r="AE63" s="54">
        <v>79.802605448030249</v>
      </c>
      <c r="AF63" s="54">
        <v>348.79943807580082</v>
      </c>
      <c r="AG63" s="54">
        <v>349.09148602992633</v>
      </c>
      <c r="AH63" s="54">
        <v>67.444816006063576</v>
      </c>
      <c r="AI63" s="54">
        <v>1.9615315813447709</v>
      </c>
      <c r="AJ63" s="54">
        <v>11.705226445931004</v>
      </c>
      <c r="AK63" s="54">
        <v>50.649426861183045</v>
      </c>
      <c r="AL63" s="54">
        <v>1.1521385136824296</v>
      </c>
      <c r="AM63" s="54">
        <v>178.90573700989964</v>
      </c>
      <c r="AN63" s="54">
        <v>12.91111943740936</v>
      </c>
      <c r="AO63" s="54">
        <v>36.227289598514979</v>
      </c>
      <c r="AP63" s="54">
        <v>106.84129056856325</v>
      </c>
      <c r="AQ63" s="54">
        <v>138.38978843058936</v>
      </c>
      <c r="AR63" s="54">
        <v>330.33390036190559</v>
      </c>
      <c r="AS63" s="54">
        <v>194.63391000058829</v>
      </c>
      <c r="AT63" s="54">
        <v>5.295764476328908</v>
      </c>
      <c r="AU63" s="54">
        <v>8.5333552552586003</v>
      </c>
      <c r="AV63" s="54">
        <v>0</v>
      </c>
      <c r="AW63" s="54">
        <v>286.75430180696088</v>
      </c>
      <c r="AX63" s="54">
        <v>89.985197937523338</v>
      </c>
      <c r="AY63" s="54">
        <v>65.347044824556647</v>
      </c>
      <c r="AZ63" s="54">
        <v>298.23363022530418</v>
      </c>
      <c r="BA63" s="54">
        <v>33.603442715505231</v>
      </c>
      <c r="BB63" s="54">
        <v>0.23951866794856899</v>
      </c>
      <c r="BC63" s="54">
        <v>10.496830553640493</v>
      </c>
      <c r="BD63" s="54">
        <v>0.699980144777399</v>
      </c>
      <c r="BE63" s="54">
        <v>32.158148760942964</v>
      </c>
      <c r="BF63" s="54">
        <v>1806.1816228401251</v>
      </c>
      <c r="BG63" s="54">
        <v>2731.3199061714186</v>
      </c>
      <c r="BH63" s="54">
        <v>123.18947988804459</v>
      </c>
      <c r="BI63" s="54">
        <v>132.80715885577672</v>
      </c>
      <c r="BJ63" s="54">
        <v>21.818849416340445</v>
      </c>
      <c r="BK63" s="54">
        <v>34.912611042680489</v>
      </c>
      <c r="BL63" s="54">
        <v>69.735364238276546</v>
      </c>
      <c r="BM63" s="54">
        <v>17.696342103931116</v>
      </c>
      <c r="BN63" s="54">
        <v>24.522322477995253</v>
      </c>
      <c r="BO63" s="54">
        <v>0</v>
      </c>
      <c r="BP63" s="54">
        <v>0</v>
      </c>
      <c r="BQ63" s="55">
        <f t="shared" si="0"/>
        <v>8119.8629018018391</v>
      </c>
      <c r="BR63" s="54">
        <v>11415.750419483866</v>
      </c>
      <c r="BS63" s="54">
        <v>948.86778721260237</v>
      </c>
      <c r="BT63" s="54">
        <v>64615.370839398143</v>
      </c>
      <c r="BU63" s="140">
        <f t="shared" si="1"/>
        <v>76979.989046094619</v>
      </c>
      <c r="BV63" s="54">
        <v>0</v>
      </c>
      <c r="BW63" s="54">
        <v>0</v>
      </c>
      <c r="BX63" s="54">
        <v>0</v>
      </c>
      <c r="BY63" s="141">
        <f t="shared" si="2"/>
        <v>0</v>
      </c>
      <c r="BZ63" s="141">
        <f t="shared" si="3"/>
        <v>0</v>
      </c>
      <c r="CA63" s="54">
        <v>0</v>
      </c>
      <c r="CB63" s="54"/>
      <c r="CC63" s="54"/>
      <c r="CD63" s="58">
        <v>219.51585255707076</v>
      </c>
      <c r="CE63" s="55">
        <f t="shared" si="4"/>
        <v>219.51585255707076</v>
      </c>
      <c r="CF63" s="142">
        <f t="shared" si="5"/>
        <v>77199.504898651692</v>
      </c>
      <c r="CG63" s="143">
        <f t="shared" si="6"/>
        <v>85319.367800453532</v>
      </c>
      <c r="CH63" s="143">
        <f>ponuda2013!BV63</f>
        <v>85319.367800453518</v>
      </c>
      <c r="CI63" s="62">
        <f t="shared" si="7"/>
        <v>0</v>
      </c>
      <c r="CL63" s="62"/>
    </row>
    <row r="64" spans="1:90" customFormat="1" ht="15" x14ac:dyDescent="0.25">
      <c r="A64" s="139">
        <v>57</v>
      </c>
      <c r="B64" s="64" t="s">
        <v>286</v>
      </c>
      <c r="C64" s="65" t="s">
        <v>344</v>
      </c>
      <c r="D64" s="54">
        <v>1.1441028923131964</v>
      </c>
      <c r="E64" s="54">
        <v>0</v>
      </c>
      <c r="F64" s="54">
        <v>0.11067886741325203</v>
      </c>
      <c r="G64" s="54">
        <v>6.3831522390883175E-2</v>
      </c>
      <c r="H64" s="54">
        <v>2.1012003708596976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1.4577451419236362</v>
      </c>
      <c r="P64" s="54">
        <v>0</v>
      </c>
      <c r="Q64" s="54">
        <v>0</v>
      </c>
      <c r="R64" s="54">
        <v>0</v>
      </c>
      <c r="S64" s="54">
        <v>0.48809398058373243</v>
      </c>
      <c r="T64" s="54">
        <v>0</v>
      </c>
      <c r="U64" s="54">
        <v>0.21658634508184665</v>
      </c>
      <c r="V64" s="54">
        <v>0</v>
      </c>
      <c r="W64" s="54">
        <v>0</v>
      </c>
      <c r="X64" s="54">
        <v>4.6933556729587735E-3</v>
      </c>
      <c r="Y64" s="54">
        <v>0</v>
      </c>
      <c r="Z64" s="54">
        <v>0</v>
      </c>
      <c r="AA64" s="54">
        <v>0</v>
      </c>
      <c r="AB64" s="54">
        <v>0</v>
      </c>
      <c r="AC64" s="54">
        <v>1.2818134597650026</v>
      </c>
      <c r="AD64" s="54">
        <v>6.2026242855100833</v>
      </c>
      <c r="AE64" s="54">
        <v>0.2689286712213203</v>
      </c>
      <c r="AF64" s="54">
        <v>16.067695121028503</v>
      </c>
      <c r="AG64" s="54">
        <v>26.688158735071326</v>
      </c>
      <c r="AH64" s="54">
        <v>2.0742400984662823</v>
      </c>
      <c r="AI64" s="54">
        <v>0.21612448284025268</v>
      </c>
      <c r="AJ64" s="54">
        <v>0</v>
      </c>
      <c r="AK64" s="54">
        <v>0.57107824473123636</v>
      </c>
      <c r="AL64" s="54">
        <v>0</v>
      </c>
      <c r="AM64" s="54">
        <v>7.8935097257760516</v>
      </c>
      <c r="AN64" s="54">
        <v>1.9843977907749246E-2</v>
      </c>
      <c r="AO64" s="54">
        <v>7.1441508041485066E-2</v>
      </c>
      <c r="AP64" s="54">
        <v>3.4736374103023544</v>
      </c>
      <c r="AQ64" s="54">
        <v>1.9175301961347742</v>
      </c>
      <c r="AR64" s="54">
        <v>4.1914115300107762</v>
      </c>
      <c r="AS64" s="54">
        <v>13.366151441696413</v>
      </c>
      <c r="AT64" s="54">
        <v>2.0212891091609411</v>
      </c>
      <c r="AU64" s="54">
        <v>0.76994757917819301</v>
      </c>
      <c r="AV64" s="54">
        <v>0</v>
      </c>
      <c r="AW64" s="54">
        <v>6.3842321867345744</v>
      </c>
      <c r="AX64" s="54">
        <v>0.2422381881769933</v>
      </c>
      <c r="AY64" s="54">
        <v>0.66488661802484139</v>
      </c>
      <c r="AZ64" s="54">
        <v>0.55867033492718188</v>
      </c>
      <c r="BA64" s="54">
        <v>0.98195991725040732</v>
      </c>
      <c r="BB64" s="54">
        <v>0</v>
      </c>
      <c r="BC64" s="54">
        <v>2.3037094366963191</v>
      </c>
      <c r="BD64" s="54">
        <v>5.5295877940263576E-3</v>
      </c>
      <c r="BE64" s="54">
        <v>0.46508656288713035</v>
      </c>
      <c r="BF64" s="54">
        <v>71.868747040145081</v>
      </c>
      <c r="BG64" s="54">
        <v>15.289323497677758</v>
      </c>
      <c r="BH64" s="54">
        <v>135.20016281170629</v>
      </c>
      <c r="BI64" s="54">
        <v>14.16397314468618</v>
      </c>
      <c r="BJ64" s="54">
        <v>0.51327267097121643</v>
      </c>
      <c r="BK64" s="54">
        <v>6.7130763195730943</v>
      </c>
      <c r="BL64" s="54">
        <v>6.645200543501919</v>
      </c>
      <c r="BM64" s="54">
        <v>0</v>
      </c>
      <c r="BN64" s="54">
        <v>0.388310264138089</v>
      </c>
      <c r="BO64" s="54">
        <v>0</v>
      </c>
      <c r="BP64" s="54">
        <v>0</v>
      </c>
      <c r="BQ64" s="55">
        <f t="shared" si="0"/>
        <v>355.07073717797311</v>
      </c>
      <c r="BR64" s="54">
        <v>779.79084618975355</v>
      </c>
      <c r="BS64" s="54">
        <v>0</v>
      </c>
      <c r="BT64" s="54">
        <v>8976.3274571934944</v>
      </c>
      <c r="BU64" s="140">
        <f t="shared" si="1"/>
        <v>9756.1183033832476</v>
      </c>
      <c r="BV64" s="54">
        <v>0</v>
      </c>
      <c r="BW64" s="54">
        <v>0</v>
      </c>
      <c r="BX64" s="54">
        <v>0</v>
      </c>
      <c r="BY64" s="141">
        <f t="shared" si="2"/>
        <v>0</v>
      </c>
      <c r="BZ64" s="141">
        <f t="shared" si="3"/>
        <v>0</v>
      </c>
      <c r="CA64" s="54">
        <v>0</v>
      </c>
      <c r="CB64" s="54"/>
      <c r="CC64" s="54"/>
      <c r="CD64" s="58">
        <v>688.73093417972939</v>
      </c>
      <c r="CE64" s="55">
        <f t="shared" si="4"/>
        <v>688.73093417972939</v>
      </c>
      <c r="CF64" s="142">
        <f t="shared" si="5"/>
        <v>10444.849237562978</v>
      </c>
      <c r="CG64" s="143">
        <f t="shared" si="6"/>
        <v>10799.919974740951</v>
      </c>
      <c r="CH64" s="143">
        <f>ponuda2013!BV64</f>
        <v>10799.919974740951</v>
      </c>
      <c r="CI64" s="62">
        <f t="shared" si="7"/>
        <v>0</v>
      </c>
      <c r="CL64" s="62"/>
    </row>
    <row r="65" spans="1:90" customFormat="1" ht="15" x14ac:dyDescent="0.25">
      <c r="A65" s="139">
        <v>58</v>
      </c>
      <c r="B65" s="64" t="s">
        <v>287</v>
      </c>
      <c r="C65" s="65" t="s">
        <v>345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5">
        <f t="shared" si="0"/>
        <v>0</v>
      </c>
      <c r="BR65" s="54">
        <v>0</v>
      </c>
      <c r="BS65" s="54">
        <v>0</v>
      </c>
      <c r="BT65" s="54">
        <v>0</v>
      </c>
      <c r="BU65" s="140">
        <f t="shared" si="1"/>
        <v>0</v>
      </c>
      <c r="BV65" s="54">
        <v>0</v>
      </c>
      <c r="BW65" s="54">
        <v>0</v>
      </c>
      <c r="BX65" s="54">
        <v>0</v>
      </c>
      <c r="BY65" s="141">
        <f t="shared" si="2"/>
        <v>0</v>
      </c>
      <c r="BZ65" s="141">
        <f t="shared" si="3"/>
        <v>0</v>
      </c>
      <c r="CA65" s="54">
        <v>0</v>
      </c>
      <c r="CB65" s="54"/>
      <c r="CC65" s="54"/>
      <c r="CD65" s="58">
        <v>0</v>
      </c>
      <c r="CE65" s="55">
        <f t="shared" si="4"/>
        <v>0</v>
      </c>
      <c r="CF65" s="142">
        <f t="shared" si="5"/>
        <v>0</v>
      </c>
      <c r="CG65" s="143">
        <f t="shared" si="6"/>
        <v>0</v>
      </c>
      <c r="CH65" s="143">
        <f>ponuda2013!BV65</f>
        <v>0</v>
      </c>
      <c r="CI65" s="62">
        <f t="shared" si="7"/>
        <v>0</v>
      </c>
      <c r="CL65" s="62"/>
    </row>
    <row r="66" spans="1:90" customFormat="1" ht="15" x14ac:dyDescent="0.25">
      <c r="A66" s="139">
        <v>59</v>
      </c>
      <c r="B66" s="64" t="s">
        <v>288</v>
      </c>
      <c r="C66" s="65" t="s">
        <v>346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29.075925787271842</v>
      </c>
      <c r="AE66" s="54">
        <v>0</v>
      </c>
      <c r="AF66" s="54">
        <v>2741.2067813938406</v>
      </c>
      <c r="AG66" s="54">
        <v>29.841236750992632</v>
      </c>
      <c r="AH66" s="54">
        <v>0</v>
      </c>
      <c r="AI66" s="54">
        <v>0</v>
      </c>
      <c r="AJ66" s="54">
        <v>0</v>
      </c>
      <c r="AK66" s="54">
        <v>662.02951477649106</v>
      </c>
      <c r="AL66" s="54">
        <v>0</v>
      </c>
      <c r="AM66" s="54">
        <v>15520.064908504326</v>
      </c>
      <c r="AN66" s="54">
        <v>3060.8899077349847</v>
      </c>
      <c r="AO66" s="54">
        <v>0</v>
      </c>
      <c r="AP66" s="54">
        <v>1679.4219233884091</v>
      </c>
      <c r="AQ66" s="54">
        <v>0</v>
      </c>
      <c r="AR66" s="54">
        <v>826.24510361903219</v>
      </c>
      <c r="AS66" s="54">
        <v>0</v>
      </c>
      <c r="AT66" s="54">
        <v>0</v>
      </c>
      <c r="AU66" s="54">
        <v>0</v>
      </c>
      <c r="AV66" s="54">
        <v>0</v>
      </c>
      <c r="AW66" s="54">
        <v>341.65320467771886</v>
      </c>
      <c r="AX66" s="54">
        <v>0</v>
      </c>
      <c r="AY66" s="54">
        <v>0</v>
      </c>
      <c r="AZ66" s="54">
        <v>162.72284044117788</v>
      </c>
      <c r="BA66" s="54">
        <v>0</v>
      </c>
      <c r="BB66" s="54">
        <v>0</v>
      </c>
      <c r="BC66" s="54">
        <v>0</v>
      </c>
      <c r="BD66" s="54">
        <v>0</v>
      </c>
      <c r="BE66" s="54">
        <v>285.72248367641697</v>
      </c>
      <c r="BF66" s="54">
        <v>821.50985948500818</v>
      </c>
      <c r="BG66" s="54">
        <v>591.79164229765888</v>
      </c>
      <c r="BH66" s="54">
        <v>0</v>
      </c>
      <c r="BI66" s="54">
        <v>1040.6291513855019</v>
      </c>
      <c r="BJ66" s="54">
        <v>5585.3261975922178</v>
      </c>
      <c r="BK66" s="54">
        <v>6964.7532333499412</v>
      </c>
      <c r="BL66" s="54">
        <v>13398.828862867464</v>
      </c>
      <c r="BM66" s="54">
        <v>0</v>
      </c>
      <c r="BN66" s="54">
        <v>0</v>
      </c>
      <c r="BO66" s="54">
        <v>0</v>
      </c>
      <c r="BP66" s="54">
        <v>0</v>
      </c>
      <c r="BQ66" s="55">
        <f t="shared" si="0"/>
        <v>53741.712777728455</v>
      </c>
      <c r="BR66" s="54">
        <v>89359.989698117002</v>
      </c>
      <c r="BS66" s="54">
        <v>0</v>
      </c>
      <c r="BT66" s="54">
        <v>136314.16279901488</v>
      </c>
      <c r="BU66" s="140">
        <f t="shared" si="1"/>
        <v>225674.1524971319</v>
      </c>
      <c r="BV66" s="54">
        <v>0</v>
      </c>
      <c r="BW66" s="54">
        <v>0</v>
      </c>
      <c r="BX66" s="54">
        <v>0</v>
      </c>
      <c r="BY66" s="141">
        <f t="shared" si="2"/>
        <v>0</v>
      </c>
      <c r="BZ66" s="141">
        <f t="shared" si="3"/>
        <v>0</v>
      </c>
      <c r="CA66" s="54">
        <v>0</v>
      </c>
      <c r="CB66" s="54"/>
      <c r="CC66" s="54"/>
      <c r="CD66" s="58">
        <v>302.06207093026842</v>
      </c>
      <c r="CE66" s="55">
        <f t="shared" si="4"/>
        <v>302.06207093026842</v>
      </c>
      <c r="CF66" s="142">
        <f t="shared" si="5"/>
        <v>225976.21456806216</v>
      </c>
      <c r="CG66" s="143">
        <f t="shared" si="6"/>
        <v>279717.92734579061</v>
      </c>
      <c r="CH66" s="143">
        <f>ponuda2013!BV66</f>
        <v>279717.92734579061</v>
      </c>
      <c r="CI66" s="62">
        <f t="shared" si="7"/>
        <v>0</v>
      </c>
      <c r="CL66" s="62"/>
    </row>
    <row r="67" spans="1:90" customFormat="1" ht="15" x14ac:dyDescent="0.25">
      <c r="A67" s="139">
        <v>60</v>
      </c>
      <c r="B67" s="64" t="s">
        <v>289</v>
      </c>
      <c r="C67" s="65" t="s">
        <v>347</v>
      </c>
      <c r="D67" s="54">
        <v>5.2751260609331021E-3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0.73006508279642179</v>
      </c>
      <c r="AE67" s="54">
        <v>0.13033603912735692</v>
      </c>
      <c r="AF67" s="54">
        <v>3.3136161934317339</v>
      </c>
      <c r="AG67" s="54">
        <v>3.3728368748497082</v>
      </c>
      <c r="AH67" s="54">
        <v>0</v>
      </c>
      <c r="AI67" s="54">
        <v>0</v>
      </c>
      <c r="AJ67" s="54">
        <v>0</v>
      </c>
      <c r="AK67" s="54">
        <v>0</v>
      </c>
      <c r="AL67" s="54">
        <v>7.1230013301554651E-2</v>
      </c>
      <c r="AM67" s="54">
        <v>41.511014298286483</v>
      </c>
      <c r="AN67" s="54">
        <v>3.7973235092895137E-2</v>
      </c>
      <c r="AO67" s="54">
        <v>0</v>
      </c>
      <c r="AP67" s="54">
        <v>6.3948024952238081</v>
      </c>
      <c r="AQ67" s="54">
        <v>0.9724889794808661</v>
      </c>
      <c r="AR67" s="54">
        <v>14.330992617069942</v>
      </c>
      <c r="AS67" s="54">
        <v>7.0853075010398117</v>
      </c>
      <c r="AT67" s="54">
        <v>0</v>
      </c>
      <c r="AU67" s="54">
        <v>0</v>
      </c>
      <c r="AV67" s="54">
        <v>0</v>
      </c>
      <c r="AW67" s="54">
        <v>3.3617034591484316</v>
      </c>
      <c r="AX67" s="54">
        <v>0.31095749715595133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4.6500606898127401</v>
      </c>
      <c r="BG67" s="54">
        <v>0.35372793430810895</v>
      </c>
      <c r="BH67" s="54">
        <v>0</v>
      </c>
      <c r="BI67" s="54">
        <v>3.7522368054866897</v>
      </c>
      <c r="BJ67" s="54">
        <v>1.8584197832995222</v>
      </c>
      <c r="BK67" s="54">
        <v>137.03254221533052</v>
      </c>
      <c r="BL67" s="54">
        <v>0.6156432494705435</v>
      </c>
      <c r="BM67" s="54">
        <v>0</v>
      </c>
      <c r="BN67" s="54">
        <v>0</v>
      </c>
      <c r="BO67" s="54">
        <v>0</v>
      </c>
      <c r="BP67" s="54">
        <v>0</v>
      </c>
      <c r="BQ67" s="55">
        <f t="shared" si="0"/>
        <v>229.89123008977398</v>
      </c>
      <c r="BR67" s="54">
        <v>575.25324044846434</v>
      </c>
      <c r="BS67" s="54">
        <v>1719.4893099474045</v>
      </c>
      <c r="BT67" s="54">
        <v>24.849067648333058</v>
      </c>
      <c r="BU67" s="140">
        <f t="shared" si="1"/>
        <v>2319.5916180442018</v>
      </c>
      <c r="BV67" s="54">
        <v>0</v>
      </c>
      <c r="BW67" s="54">
        <v>0</v>
      </c>
      <c r="BX67" s="54">
        <v>0</v>
      </c>
      <c r="BY67" s="141">
        <f t="shared" si="2"/>
        <v>0</v>
      </c>
      <c r="BZ67" s="141">
        <f t="shared" si="3"/>
        <v>0</v>
      </c>
      <c r="CA67" s="54">
        <v>3.7387048353893362</v>
      </c>
      <c r="CB67" s="54"/>
      <c r="CC67" s="54"/>
      <c r="CD67" s="58">
        <v>1340.7784470306342</v>
      </c>
      <c r="CE67" s="55">
        <f t="shared" si="4"/>
        <v>1344.5171518660236</v>
      </c>
      <c r="CF67" s="142">
        <f t="shared" si="5"/>
        <v>3664.1087699102254</v>
      </c>
      <c r="CG67" s="143">
        <f t="shared" si="6"/>
        <v>3893.9999999999995</v>
      </c>
      <c r="CH67" s="143">
        <f>ponuda2013!BV67</f>
        <v>3894</v>
      </c>
      <c r="CI67" s="62">
        <f t="shared" si="7"/>
        <v>0</v>
      </c>
      <c r="CL67" s="62"/>
    </row>
    <row r="68" spans="1:90" customFormat="1" ht="15" x14ac:dyDescent="0.25">
      <c r="A68" s="139">
        <v>61</v>
      </c>
      <c r="B68" s="64" t="s">
        <v>290</v>
      </c>
      <c r="C68" s="65" t="s">
        <v>348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5">
        <f t="shared" si="0"/>
        <v>0</v>
      </c>
      <c r="BR68" s="54">
        <v>0</v>
      </c>
      <c r="BS68" s="54">
        <v>0</v>
      </c>
      <c r="BT68" s="54">
        <v>0</v>
      </c>
      <c r="BU68" s="140">
        <f t="shared" si="1"/>
        <v>0</v>
      </c>
      <c r="BV68" s="54">
        <v>0</v>
      </c>
      <c r="BW68" s="54">
        <v>0</v>
      </c>
      <c r="BX68" s="54">
        <v>0</v>
      </c>
      <c r="BY68" s="141">
        <f t="shared" si="2"/>
        <v>0</v>
      </c>
      <c r="BZ68" s="141">
        <f t="shared" si="3"/>
        <v>0</v>
      </c>
      <c r="CA68" s="54">
        <v>0</v>
      </c>
      <c r="CB68" s="54"/>
      <c r="CC68" s="54"/>
      <c r="CD68" s="58">
        <v>0</v>
      </c>
      <c r="CE68" s="55">
        <f t="shared" si="4"/>
        <v>0</v>
      </c>
      <c r="CF68" s="142">
        <f t="shared" si="5"/>
        <v>0</v>
      </c>
      <c r="CG68" s="143">
        <f t="shared" si="6"/>
        <v>0</v>
      </c>
      <c r="CH68" s="143">
        <f>ponuda2013!BV68</f>
        <v>0</v>
      </c>
      <c r="CI68" s="62">
        <f t="shared" si="7"/>
        <v>0</v>
      </c>
      <c r="CL68" s="62"/>
    </row>
    <row r="69" spans="1:90" customFormat="1" ht="15" x14ac:dyDescent="0.25">
      <c r="A69" s="139">
        <v>62</v>
      </c>
      <c r="B69" s="64" t="s">
        <v>291</v>
      </c>
      <c r="C69" s="65" t="s">
        <v>349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5">
        <f t="shared" si="0"/>
        <v>0</v>
      </c>
      <c r="BR69" s="54">
        <v>0</v>
      </c>
      <c r="BS69" s="54">
        <v>0</v>
      </c>
      <c r="BT69" s="54">
        <v>0</v>
      </c>
      <c r="BU69" s="140">
        <f t="shared" si="1"/>
        <v>0</v>
      </c>
      <c r="BV69" s="54">
        <v>0</v>
      </c>
      <c r="BW69" s="54">
        <v>0</v>
      </c>
      <c r="BX69" s="54">
        <v>0</v>
      </c>
      <c r="BY69" s="141">
        <f t="shared" si="2"/>
        <v>0</v>
      </c>
      <c r="BZ69" s="141">
        <f t="shared" si="3"/>
        <v>0</v>
      </c>
      <c r="CA69" s="54">
        <v>0</v>
      </c>
      <c r="CB69" s="54"/>
      <c r="CC69" s="54"/>
      <c r="CD69" s="58">
        <v>0</v>
      </c>
      <c r="CE69" s="55">
        <f t="shared" si="4"/>
        <v>0</v>
      </c>
      <c r="CF69" s="142">
        <f t="shared" si="5"/>
        <v>0</v>
      </c>
      <c r="CG69" s="143">
        <f t="shared" si="6"/>
        <v>0</v>
      </c>
      <c r="CH69" s="143">
        <f>ponuda2013!BV69</f>
        <v>0</v>
      </c>
      <c r="CI69" s="62">
        <f t="shared" si="7"/>
        <v>0</v>
      </c>
      <c r="CL69" s="62"/>
    </row>
    <row r="70" spans="1:90" customFormat="1" ht="15" x14ac:dyDescent="0.25">
      <c r="A70" s="139">
        <v>63</v>
      </c>
      <c r="B70" s="64" t="s">
        <v>292</v>
      </c>
      <c r="C70" s="65" t="s">
        <v>350</v>
      </c>
      <c r="D70" s="54">
        <v>0.59023625175148131</v>
      </c>
      <c r="E70" s="54">
        <v>0</v>
      </c>
      <c r="F70" s="54">
        <v>0</v>
      </c>
      <c r="G70" s="54">
        <v>0</v>
      </c>
      <c r="H70" s="54">
        <v>59.640643779185503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8.953945494658889</v>
      </c>
      <c r="Q70" s="54">
        <v>2.6533034498441812</v>
      </c>
      <c r="R70" s="54">
        <v>0</v>
      </c>
      <c r="S70" s="54">
        <v>0</v>
      </c>
      <c r="T70" s="54">
        <v>0</v>
      </c>
      <c r="U70" s="54">
        <v>0.38471548315524667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1766.9935761823019</v>
      </c>
      <c r="AD70" s="54">
        <v>809.15256848678735</v>
      </c>
      <c r="AE70" s="54">
        <v>474.21358031999171</v>
      </c>
      <c r="AF70" s="54">
        <v>1199.6554765164597</v>
      </c>
      <c r="AG70" s="54">
        <v>8650.8953790419419</v>
      </c>
      <c r="AH70" s="54">
        <v>174.49047744744283</v>
      </c>
      <c r="AI70" s="54">
        <v>0</v>
      </c>
      <c r="AJ70" s="54">
        <v>0</v>
      </c>
      <c r="AK70" s="54">
        <v>320.15554869096843</v>
      </c>
      <c r="AL70" s="54">
        <v>72.066079118154164</v>
      </c>
      <c r="AM70" s="54">
        <v>20053.125319234725</v>
      </c>
      <c r="AN70" s="54">
        <v>412.19654035199017</v>
      </c>
      <c r="AO70" s="54">
        <v>9.4510141192646735</v>
      </c>
      <c r="AP70" s="54">
        <v>108.82391964776085</v>
      </c>
      <c r="AQ70" s="54">
        <v>2896.9212008394779</v>
      </c>
      <c r="AR70" s="54">
        <v>10.909546628096958</v>
      </c>
      <c r="AS70" s="54">
        <v>261.95423772486492</v>
      </c>
      <c r="AT70" s="54">
        <v>0</v>
      </c>
      <c r="AU70" s="54">
        <v>195.69623883783945</v>
      </c>
      <c r="AV70" s="54">
        <v>0</v>
      </c>
      <c r="AW70" s="54">
        <v>426.03906994003881</v>
      </c>
      <c r="AX70" s="54">
        <v>141.65054390768336</v>
      </c>
      <c r="AY70" s="54">
        <v>0</v>
      </c>
      <c r="AZ70" s="54">
        <v>1067.5950923878067</v>
      </c>
      <c r="BA70" s="54">
        <v>214.92666074291313</v>
      </c>
      <c r="BB70" s="54">
        <v>0</v>
      </c>
      <c r="BC70" s="54">
        <v>0</v>
      </c>
      <c r="BD70" s="54">
        <v>14.838834406793465</v>
      </c>
      <c r="BE70" s="54">
        <v>2547.3267177958874</v>
      </c>
      <c r="BF70" s="54">
        <v>4856.7907009907112</v>
      </c>
      <c r="BG70" s="54">
        <v>1727.4034178872946</v>
      </c>
      <c r="BH70" s="54">
        <v>4254.7467567253489</v>
      </c>
      <c r="BI70" s="54">
        <v>1529.3283734356858</v>
      </c>
      <c r="BJ70" s="54">
        <v>1031.0160719655794</v>
      </c>
      <c r="BK70" s="54">
        <v>1480.6167231535101</v>
      </c>
      <c r="BL70" s="54">
        <v>459.9880178084274</v>
      </c>
      <c r="BM70" s="54">
        <v>5.0579695506371758</v>
      </c>
      <c r="BN70" s="54">
        <v>13585.666256968823</v>
      </c>
      <c r="BO70" s="54">
        <v>0</v>
      </c>
      <c r="BP70" s="54">
        <v>0</v>
      </c>
      <c r="BQ70" s="55">
        <f t="shared" si="0"/>
        <v>70831.914755313803</v>
      </c>
      <c r="BR70" s="54">
        <v>309365.75709647709</v>
      </c>
      <c r="BS70" s="54">
        <v>0</v>
      </c>
      <c r="BT70" s="54">
        <v>0</v>
      </c>
      <c r="BU70" s="140">
        <f t="shared" si="1"/>
        <v>309365.75709647709</v>
      </c>
      <c r="BV70" s="54">
        <v>0</v>
      </c>
      <c r="BW70" s="54">
        <v>0</v>
      </c>
      <c r="BX70" s="54">
        <v>0</v>
      </c>
      <c r="BY70" s="141">
        <f t="shared" si="2"/>
        <v>0</v>
      </c>
      <c r="BZ70" s="141">
        <f t="shared" si="3"/>
        <v>0</v>
      </c>
      <c r="CA70" s="54">
        <v>0</v>
      </c>
      <c r="CB70" s="54"/>
      <c r="CC70" s="54"/>
      <c r="CD70" s="58">
        <v>201918.01478674641</v>
      </c>
      <c r="CE70" s="55">
        <f t="shared" si="4"/>
        <v>201918.01478674641</v>
      </c>
      <c r="CF70" s="142">
        <f t="shared" si="5"/>
        <v>511283.7718832235</v>
      </c>
      <c r="CG70" s="143">
        <f t="shared" si="6"/>
        <v>582115.68663853733</v>
      </c>
      <c r="CH70" s="143">
        <f>ponuda2013!BV70</f>
        <v>582115.68663853733</v>
      </c>
      <c r="CI70" s="62">
        <f t="shared" si="7"/>
        <v>0</v>
      </c>
      <c r="CL70" s="62"/>
    </row>
    <row r="71" spans="1:90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5">
        <f t="shared" si="0"/>
        <v>0</v>
      </c>
      <c r="BR71" s="54">
        <v>0</v>
      </c>
      <c r="BS71" s="54">
        <v>0</v>
      </c>
      <c r="BT71" s="54">
        <v>0</v>
      </c>
      <c r="BU71" s="140">
        <f t="shared" si="1"/>
        <v>0</v>
      </c>
      <c r="BV71" s="54">
        <v>0</v>
      </c>
      <c r="BW71" s="54">
        <v>0</v>
      </c>
      <c r="BX71" s="54">
        <v>0</v>
      </c>
      <c r="BY71" s="141">
        <f t="shared" si="2"/>
        <v>0</v>
      </c>
      <c r="BZ71" s="141">
        <f t="shared" si="3"/>
        <v>0</v>
      </c>
      <c r="CA71" s="54">
        <v>0</v>
      </c>
      <c r="CB71" s="54"/>
      <c r="CC71" s="54"/>
      <c r="CD71" s="58">
        <v>0</v>
      </c>
      <c r="CE71" s="55">
        <f t="shared" si="4"/>
        <v>0</v>
      </c>
      <c r="CF71" s="142">
        <f t="shared" si="5"/>
        <v>0</v>
      </c>
      <c r="CG71" s="143">
        <f t="shared" si="6"/>
        <v>0</v>
      </c>
      <c r="CH71" s="143">
        <f>ponuda2013!BV71</f>
        <v>0</v>
      </c>
      <c r="CI71" s="62">
        <f t="shared" si="7"/>
        <v>0</v>
      </c>
      <c r="CL71" s="62"/>
    </row>
    <row r="72" spans="1:90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f t="shared" si="0"/>
        <v>0</v>
      </c>
      <c r="BR72" s="54">
        <v>0</v>
      </c>
      <c r="BS72" s="54">
        <v>0</v>
      </c>
      <c r="BT72" s="54">
        <v>0</v>
      </c>
      <c r="BU72" s="140">
        <f t="shared" si="1"/>
        <v>0</v>
      </c>
      <c r="BV72" s="54">
        <v>0</v>
      </c>
      <c r="BW72" s="54">
        <v>0</v>
      </c>
      <c r="BX72" s="54">
        <v>0</v>
      </c>
      <c r="BY72" s="141">
        <f t="shared" si="2"/>
        <v>0</v>
      </c>
      <c r="BZ72" s="141">
        <f t="shared" si="3"/>
        <v>0</v>
      </c>
      <c r="CA72" s="54">
        <v>0</v>
      </c>
      <c r="CB72" s="54"/>
      <c r="CC72" s="54"/>
      <c r="CD72" s="58">
        <v>0</v>
      </c>
      <c r="CE72" s="55">
        <f t="shared" si="4"/>
        <v>0</v>
      </c>
      <c r="CF72" s="142">
        <f t="shared" si="5"/>
        <v>0</v>
      </c>
      <c r="CG72" s="143">
        <f t="shared" si="6"/>
        <v>0</v>
      </c>
      <c r="CH72" s="143">
        <f>ponuda2013!BV72</f>
        <v>0</v>
      </c>
      <c r="CI72" s="62">
        <f t="shared" si="7"/>
        <v>0</v>
      </c>
      <c r="CL72" s="62"/>
    </row>
    <row r="73" spans="1:90" customFormat="1" ht="15" x14ac:dyDescent="0.25">
      <c r="A73" s="147">
        <v>66</v>
      </c>
      <c r="B73" s="72" t="s">
        <v>295</v>
      </c>
      <c r="C73" s="148" t="s">
        <v>193</v>
      </c>
      <c r="D73" s="149">
        <f t="shared" ref="D73:BO73" si="8">SUM(D8:D72)</f>
        <v>2514498.1573125934</v>
      </c>
      <c r="E73" s="149">
        <f t="shared" si="8"/>
        <v>79055.47078050171</v>
      </c>
      <c r="F73" s="149">
        <f t="shared" si="8"/>
        <v>63811.867289845672</v>
      </c>
      <c r="G73" s="149">
        <f t="shared" si="8"/>
        <v>91338.29688206315</v>
      </c>
      <c r="H73" s="149">
        <f t="shared" si="8"/>
        <v>3939362.8854119768</v>
      </c>
      <c r="I73" s="149">
        <f t="shared" si="8"/>
        <v>1620065.3326865323</v>
      </c>
      <c r="J73" s="149">
        <f t="shared" si="8"/>
        <v>315614.69779842306</v>
      </c>
      <c r="K73" s="149">
        <f t="shared" si="8"/>
        <v>676198.54643101315</v>
      </c>
      <c r="L73" s="149">
        <f t="shared" si="8"/>
        <v>695273.97217468079</v>
      </c>
      <c r="M73" s="149">
        <f t="shared" si="8"/>
        <v>11814818.144597257</v>
      </c>
      <c r="N73" s="149">
        <f t="shared" si="8"/>
        <v>1467714.6681002879</v>
      </c>
      <c r="O73" s="149">
        <f t="shared" si="8"/>
        <v>529240.2633932163</v>
      </c>
      <c r="P73" s="149">
        <f t="shared" si="8"/>
        <v>1280502.0523901323</v>
      </c>
      <c r="Q73" s="149">
        <f t="shared" si="8"/>
        <v>691311.77250281919</v>
      </c>
      <c r="R73" s="149">
        <f t="shared" si="8"/>
        <v>1153665.3859855752</v>
      </c>
      <c r="S73" s="149">
        <f t="shared" si="8"/>
        <v>1919801.7157857032</v>
      </c>
      <c r="T73" s="149">
        <f t="shared" si="8"/>
        <v>577679.33767677168</v>
      </c>
      <c r="U73" s="149">
        <f t="shared" si="8"/>
        <v>1747258.2215012673</v>
      </c>
      <c r="V73" s="149">
        <f t="shared" si="8"/>
        <v>861827.29824286758</v>
      </c>
      <c r="W73" s="149">
        <f t="shared" si="8"/>
        <v>312034.68303336337</v>
      </c>
      <c r="X73" s="149">
        <f t="shared" si="8"/>
        <v>554704.80089229462</v>
      </c>
      <c r="Y73" s="149">
        <f t="shared" si="8"/>
        <v>635528.88707697357</v>
      </c>
      <c r="Z73" s="149">
        <f t="shared" si="8"/>
        <v>196107.28051691485</v>
      </c>
      <c r="AA73" s="149">
        <f t="shared" si="8"/>
        <v>6023889.8503904119</v>
      </c>
      <c r="AB73" s="149">
        <f t="shared" si="8"/>
        <v>71512.333160500915</v>
      </c>
      <c r="AC73" s="149">
        <f t="shared" si="8"/>
        <v>276702.82979155116</v>
      </c>
      <c r="AD73" s="149">
        <f t="shared" si="8"/>
        <v>4761846.3897259841</v>
      </c>
      <c r="AE73" s="149">
        <f t="shared" si="8"/>
        <v>394816.66460841388</v>
      </c>
      <c r="AF73" s="149">
        <f t="shared" si="8"/>
        <v>2135678.5696795294</v>
      </c>
      <c r="AG73" s="149">
        <f t="shared" si="8"/>
        <v>1657003.0729064282</v>
      </c>
      <c r="AH73" s="149">
        <f t="shared" si="8"/>
        <v>1338171.5827742638</v>
      </c>
      <c r="AI73" s="149">
        <f t="shared" si="8"/>
        <v>130045.5386400134</v>
      </c>
      <c r="AJ73" s="149">
        <f t="shared" si="8"/>
        <v>110608.06957096458</v>
      </c>
      <c r="AK73" s="149">
        <f t="shared" si="8"/>
        <v>512568.54113799043</v>
      </c>
      <c r="AL73" s="149">
        <f t="shared" si="8"/>
        <v>71120.817298643815</v>
      </c>
      <c r="AM73" s="149">
        <f t="shared" si="8"/>
        <v>1695248.1684310024</v>
      </c>
      <c r="AN73" s="149">
        <f t="shared" si="8"/>
        <v>232053.44713265466</v>
      </c>
      <c r="AO73" s="149">
        <f t="shared" si="8"/>
        <v>308153.61632640648</v>
      </c>
      <c r="AP73" s="149">
        <f t="shared" si="8"/>
        <v>512572.90413655312</v>
      </c>
      <c r="AQ73" s="149">
        <f t="shared" si="8"/>
        <v>436442.57686187699</v>
      </c>
      <c r="AR73" s="149">
        <f t="shared" si="8"/>
        <v>660373.06491178169</v>
      </c>
      <c r="AS73" s="149">
        <f t="shared" si="8"/>
        <v>194697.93937846023</v>
      </c>
      <c r="AT73" s="149">
        <f t="shared" si="8"/>
        <v>137891.28831313527</v>
      </c>
      <c r="AU73" s="149">
        <f t="shared" si="8"/>
        <v>411278.26272952434</v>
      </c>
      <c r="AV73" s="149">
        <f t="shared" si="8"/>
        <v>0</v>
      </c>
      <c r="AW73" s="149">
        <f t="shared" si="8"/>
        <v>409370.38664830429</v>
      </c>
      <c r="AX73" s="149">
        <f t="shared" si="8"/>
        <v>411946.36726450379</v>
      </c>
      <c r="AY73" s="149">
        <f t="shared" si="8"/>
        <v>119250.78174196176</v>
      </c>
      <c r="AZ73" s="149">
        <f t="shared" si="8"/>
        <v>249036.50925766109</v>
      </c>
      <c r="BA73" s="149">
        <f t="shared" si="8"/>
        <v>107659.86593188033</v>
      </c>
      <c r="BB73" s="149">
        <f t="shared" si="8"/>
        <v>162769.55623025529</v>
      </c>
      <c r="BC73" s="149">
        <f t="shared" si="8"/>
        <v>21059.157195895245</v>
      </c>
      <c r="BD73" s="149">
        <f t="shared" si="8"/>
        <v>1710041.4008719982</v>
      </c>
      <c r="BE73" s="149">
        <f t="shared" si="8"/>
        <v>220915.40061231548</v>
      </c>
      <c r="BF73" s="149">
        <f t="shared" si="8"/>
        <v>1923267.2403694356</v>
      </c>
      <c r="BG73" s="149">
        <f t="shared" si="8"/>
        <v>369923.11076431914</v>
      </c>
      <c r="BH73" s="149">
        <f t="shared" si="8"/>
        <v>1658408.1852680745</v>
      </c>
      <c r="BI73" s="149">
        <f t="shared" si="8"/>
        <v>133642.54940065587</v>
      </c>
      <c r="BJ73" s="149">
        <f t="shared" si="8"/>
        <v>181218.44270570646</v>
      </c>
      <c r="BK73" s="149">
        <f t="shared" si="8"/>
        <v>248163.51737805991</v>
      </c>
      <c r="BL73" s="149">
        <f t="shared" si="8"/>
        <v>270366.17591885477</v>
      </c>
      <c r="BM73" s="149">
        <f t="shared" si="8"/>
        <v>178931.91011635339</v>
      </c>
      <c r="BN73" s="149">
        <f t="shared" si="8"/>
        <v>149312.67335952754</v>
      </c>
      <c r="BO73" s="149">
        <f t="shared" si="8"/>
        <v>0</v>
      </c>
      <c r="BP73" s="149">
        <f t="shared" ref="BP73:CG73" si="9">SUM(BP8:BP72)</f>
        <v>0</v>
      </c>
      <c r="BQ73" s="149">
        <f t="shared" si="9"/>
        <v>64335372.497404933</v>
      </c>
      <c r="BR73" s="149">
        <f t="shared" si="9"/>
        <v>29513534.027864922</v>
      </c>
      <c r="BS73" s="149">
        <f t="shared" si="9"/>
        <v>7896.4477099107989</v>
      </c>
      <c r="BT73" s="149">
        <f t="shared" si="9"/>
        <v>2099697.6391852265</v>
      </c>
      <c r="BU73" s="149">
        <f t="shared" si="9"/>
        <v>31621128.11476006</v>
      </c>
      <c r="BV73" s="149">
        <f t="shared" si="9"/>
        <v>15397778.207295539</v>
      </c>
      <c r="BW73" s="149">
        <f t="shared" si="9"/>
        <v>0</v>
      </c>
      <c r="BX73" s="149">
        <f t="shared" si="9"/>
        <v>-593227.49561710272</v>
      </c>
      <c r="BY73" s="149">
        <f t="shared" si="9"/>
        <v>-593227.49561710272</v>
      </c>
      <c r="BZ73" s="149">
        <f t="shared" si="9"/>
        <v>14804550.711678436</v>
      </c>
      <c r="CA73" s="149">
        <f t="shared" si="9"/>
        <v>22566836.788816962</v>
      </c>
      <c r="CB73" s="149"/>
      <c r="CC73" s="149"/>
      <c r="CD73" s="149">
        <v>10388993.496426594</v>
      </c>
      <c r="CE73" s="149">
        <f t="shared" si="9"/>
        <v>32955830.285243563</v>
      </c>
      <c r="CF73" s="149">
        <f t="shared" si="9"/>
        <v>79381509.111682102</v>
      </c>
      <c r="CG73" s="149">
        <f t="shared" si="9"/>
        <v>143716881.60908699</v>
      </c>
      <c r="CH73" s="143">
        <f>ponuda2013!BV73</f>
        <v>143716881.66296729</v>
      </c>
      <c r="CI73" s="62">
        <f t="shared" ref="CI73" si="10">CH73-CG73</f>
        <v>5.3880304098129272E-2</v>
      </c>
      <c r="CL73" s="62"/>
    </row>
    <row r="74" spans="1:90" ht="12" customHeight="1" x14ac:dyDescent="0.25">
      <c r="CI74" s="62"/>
      <c r="CK74"/>
    </row>
    <row r="75" spans="1:90" ht="12" customHeight="1" x14ac:dyDescent="0.25">
      <c r="CI75" s="62"/>
      <c r="CK75"/>
    </row>
    <row r="76" spans="1:90" ht="12" customHeight="1" x14ac:dyDescent="0.25">
      <c r="BR76" s="220"/>
      <c r="CI76" s="62"/>
      <c r="CK76"/>
    </row>
    <row r="77" spans="1:90" ht="12" customHeight="1" x14ac:dyDescent="0.25">
      <c r="BR77" s="220"/>
      <c r="CI77" s="62"/>
      <c r="CK77"/>
    </row>
    <row r="78" spans="1:90" ht="12" customHeight="1" x14ac:dyDescent="0.25">
      <c r="CK78"/>
    </row>
    <row r="79" spans="1:90" ht="12" customHeight="1" x14ac:dyDescent="0.25">
      <c r="CK79"/>
    </row>
    <row r="80" spans="1:90" ht="12" customHeight="1" x14ac:dyDescent="0.25">
      <c r="CK80"/>
    </row>
    <row r="81" spans="4:89" ht="12" customHeight="1" x14ac:dyDescent="0.25">
      <c r="CK81"/>
    </row>
    <row r="82" spans="4:89" ht="12" customHeight="1" x14ac:dyDescent="0.25">
      <c r="CK82"/>
    </row>
    <row r="83" spans="4:89" ht="12" customHeight="1" x14ac:dyDescent="0.25">
      <c r="CK83"/>
    </row>
    <row r="84" spans="4:89" ht="12" customHeight="1" x14ac:dyDescent="0.25">
      <c r="CK84"/>
    </row>
    <row r="85" spans="4:89" ht="12" customHeight="1" x14ac:dyDescent="0.25">
      <c r="CK85"/>
    </row>
    <row r="86" spans="4:89" ht="12" customHeight="1" x14ac:dyDescent="0.25">
      <c r="CK86"/>
    </row>
    <row r="87" spans="4:89" ht="12" customHeight="1" x14ac:dyDescent="0.25">
      <c r="CK87"/>
    </row>
    <row r="88" spans="4:89" ht="12" customHeight="1" x14ac:dyDescent="0.25">
      <c r="CK88"/>
    </row>
    <row r="89" spans="4:89" ht="12" customHeight="1" x14ac:dyDescent="0.25">
      <c r="CK89"/>
    </row>
    <row r="95" spans="4:89" ht="12" customHeight="1" x14ac:dyDescent="0.25"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  <c r="BI95" s="220"/>
      <c r="BJ95" s="220"/>
      <c r="BK95" s="220"/>
      <c r="BL95" s="220"/>
      <c r="BM95" s="220"/>
      <c r="BN95" s="220"/>
      <c r="BO95" s="220"/>
      <c r="BP95" s="220"/>
      <c r="BQ95" s="220"/>
      <c r="BR95" s="220"/>
      <c r="BS95" s="220"/>
      <c r="BT95" s="220"/>
      <c r="BU95" s="220"/>
      <c r="BV95" s="220"/>
      <c r="BW95" s="220"/>
      <c r="BX95" s="220"/>
      <c r="BY95" s="220"/>
      <c r="BZ95" s="220"/>
      <c r="CA95" s="220"/>
      <c r="CB95" s="220"/>
      <c r="CC95" s="220"/>
      <c r="CD95" s="220"/>
      <c r="CE95" s="220"/>
      <c r="CF95" s="220"/>
      <c r="CG95" s="220"/>
      <c r="CH95" s="220"/>
    </row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0"/>
  <sheetViews>
    <sheetView zoomScaleNormal="100" workbookViewId="0">
      <pane xSplit="3" ySplit="7" topLeftCell="CA68" activePane="bottomRight" state="frozen"/>
      <selection pane="topRight" activeCell="D1" sqref="D1"/>
      <selection pane="bottomLeft" activeCell="A8" sqref="A8"/>
      <selection pane="bottomRight" activeCell="CH73" sqref="CH73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6" width="12" style="4" customWidth="1"/>
    <col min="87" max="256" width="9.140625" style="4"/>
    <col min="257" max="257" width="4.2851562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28515625" style="4" customWidth="1"/>
    <col min="292" max="294" width="11.28515625" style="4" customWidth="1"/>
    <col min="295" max="295" width="12.425781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8554687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710937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341" width="10.7109375" style="4" customWidth="1"/>
    <col min="342" max="512" width="9.140625" style="4"/>
    <col min="513" max="513" width="4.2851562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28515625" style="4" customWidth="1"/>
    <col min="548" max="550" width="11.28515625" style="4" customWidth="1"/>
    <col min="551" max="551" width="12.425781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8554687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710937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597" width="10.7109375" style="4" customWidth="1"/>
    <col min="598" max="768" width="9.140625" style="4"/>
    <col min="769" max="769" width="4.2851562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28515625" style="4" customWidth="1"/>
    <col min="804" max="806" width="11.28515625" style="4" customWidth="1"/>
    <col min="807" max="807" width="12.425781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8554687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710937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853" width="10.7109375" style="4" customWidth="1"/>
    <col min="854" max="1024" width="9.140625" style="4"/>
    <col min="1025" max="1025" width="4.2851562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28515625" style="4" customWidth="1"/>
    <col min="1060" max="1062" width="11.28515625" style="4" customWidth="1"/>
    <col min="1063" max="1063" width="12.425781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8554687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710937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109" width="10.7109375" style="4" customWidth="1"/>
    <col min="1110" max="1280" width="9.140625" style="4"/>
    <col min="1281" max="1281" width="4.2851562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28515625" style="4" customWidth="1"/>
    <col min="1316" max="1318" width="11.28515625" style="4" customWidth="1"/>
    <col min="1319" max="1319" width="12.425781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8554687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710937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365" width="10.7109375" style="4" customWidth="1"/>
    <col min="1366" max="1536" width="9.140625" style="4"/>
    <col min="1537" max="1537" width="4.2851562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28515625" style="4" customWidth="1"/>
    <col min="1572" max="1574" width="11.28515625" style="4" customWidth="1"/>
    <col min="1575" max="1575" width="12.425781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8554687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710937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621" width="10.7109375" style="4" customWidth="1"/>
    <col min="1622" max="1792" width="9.140625" style="4"/>
    <col min="1793" max="1793" width="4.2851562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28515625" style="4" customWidth="1"/>
    <col min="1828" max="1830" width="11.28515625" style="4" customWidth="1"/>
    <col min="1831" max="1831" width="12.425781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8554687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710937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1877" width="10.7109375" style="4" customWidth="1"/>
    <col min="1878" max="2048" width="9.140625" style="4"/>
    <col min="2049" max="2049" width="4.2851562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28515625" style="4" customWidth="1"/>
    <col min="2084" max="2086" width="11.28515625" style="4" customWidth="1"/>
    <col min="2087" max="2087" width="12.425781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8554687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710937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133" width="10.7109375" style="4" customWidth="1"/>
    <col min="2134" max="2304" width="9.140625" style="4"/>
    <col min="2305" max="2305" width="4.2851562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28515625" style="4" customWidth="1"/>
    <col min="2340" max="2342" width="11.28515625" style="4" customWidth="1"/>
    <col min="2343" max="2343" width="12.425781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8554687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710937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389" width="10.7109375" style="4" customWidth="1"/>
    <col min="2390" max="2560" width="9.140625" style="4"/>
    <col min="2561" max="2561" width="4.2851562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28515625" style="4" customWidth="1"/>
    <col min="2596" max="2598" width="11.28515625" style="4" customWidth="1"/>
    <col min="2599" max="2599" width="12.425781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8554687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710937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645" width="10.7109375" style="4" customWidth="1"/>
    <col min="2646" max="2816" width="9.140625" style="4"/>
    <col min="2817" max="2817" width="4.2851562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28515625" style="4" customWidth="1"/>
    <col min="2852" max="2854" width="11.28515625" style="4" customWidth="1"/>
    <col min="2855" max="2855" width="12.425781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8554687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710937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2901" width="10.7109375" style="4" customWidth="1"/>
    <col min="2902" max="3072" width="9.140625" style="4"/>
    <col min="3073" max="3073" width="4.2851562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28515625" style="4" customWidth="1"/>
    <col min="3108" max="3110" width="11.28515625" style="4" customWidth="1"/>
    <col min="3111" max="3111" width="12.425781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8554687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710937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157" width="10.7109375" style="4" customWidth="1"/>
    <col min="3158" max="3328" width="9.140625" style="4"/>
    <col min="3329" max="3329" width="4.2851562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28515625" style="4" customWidth="1"/>
    <col min="3364" max="3366" width="11.28515625" style="4" customWidth="1"/>
    <col min="3367" max="3367" width="12.425781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8554687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710937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413" width="10.7109375" style="4" customWidth="1"/>
    <col min="3414" max="3584" width="9.140625" style="4"/>
    <col min="3585" max="3585" width="4.2851562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28515625" style="4" customWidth="1"/>
    <col min="3620" max="3622" width="11.28515625" style="4" customWidth="1"/>
    <col min="3623" max="3623" width="12.425781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8554687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710937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669" width="10.7109375" style="4" customWidth="1"/>
    <col min="3670" max="3840" width="9.140625" style="4"/>
    <col min="3841" max="3841" width="4.2851562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28515625" style="4" customWidth="1"/>
    <col min="3876" max="3878" width="11.28515625" style="4" customWidth="1"/>
    <col min="3879" max="3879" width="12.425781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8554687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710937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3925" width="10.7109375" style="4" customWidth="1"/>
    <col min="3926" max="4096" width="9.140625" style="4"/>
    <col min="4097" max="4097" width="4.2851562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28515625" style="4" customWidth="1"/>
    <col min="4132" max="4134" width="11.28515625" style="4" customWidth="1"/>
    <col min="4135" max="4135" width="12.425781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8554687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710937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181" width="10.7109375" style="4" customWidth="1"/>
    <col min="4182" max="4352" width="9.140625" style="4"/>
    <col min="4353" max="4353" width="4.2851562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28515625" style="4" customWidth="1"/>
    <col min="4388" max="4390" width="11.28515625" style="4" customWidth="1"/>
    <col min="4391" max="4391" width="12.425781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8554687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710937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437" width="10.7109375" style="4" customWidth="1"/>
    <col min="4438" max="4608" width="9.140625" style="4"/>
    <col min="4609" max="4609" width="4.2851562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28515625" style="4" customWidth="1"/>
    <col min="4644" max="4646" width="11.28515625" style="4" customWidth="1"/>
    <col min="4647" max="4647" width="12.425781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8554687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710937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693" width="10.7109375" style="4" customWidth="1"/>
    <col min="4694" max="4864" width="9.140625" style="4"/>
    <col min="4865" max="4865" width="4.2851562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28515625" style="4" customWidth="1"/>
    <col min="4900" max="4902" width="11.28515625" style="4" customWidth="1"/>
    <col min="4903" max="4903" width="12.425781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8554687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710937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4949" width="10.7109375" style="4" customWidth="1"/>
    <col min="4950" max="5120" width="9.140625" style="4"/>
    <col min="5121" max="5121" width="4.2851562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28515625" style="4" customWidth="1"/>
    <col min="5156" max="5158" width="11.28515625" style="4" customWidth="1"/>
    <col min="5159" max="5159" width="12.425781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8554687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710937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205" width="10.7109375" style="4" customWidth="1"/>
    <col min="5206" max="5376" width="9.140625" style="4"/>
    <col min="5377" max="5377" width="4.2851562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28515625" style="4" customWidth="1"/>
    <col min="5412" max="5414" width="11.28515625" style="4" customWidth="1"/>
    <col min="5415" max="5415" width="12.425781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8554687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710937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461" width="10.7109375" style="4" customWidth="1"/>
    <col min="5462" max="5632" width="9.140625" style="4"/>
    <col min="5633" max="5633" width="4.2851562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28515625" style="4" customWidth="1"/>
    <col min="5668" max="5670" width="11.28515625" style="4" customWidth="1"/>
    <col min="5671" max="5671" width="12.425781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8554687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710937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717" width="10.7109375" style="4" customWidth="1"/>
    <col min="5718" max="5888" width="9.140625" style="4"/>
    <col min="5889" max="5889" width="4.2851562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28515625" style="4" customWidth="1"/>
    <col min="5924" max="5926" width="11.28515625" style="4" customWidth="1"/>
    <col min="5927" max="5927" width="12.425781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8554687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710937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5973" width="10.7109375" style="4" customWidth="1"/>
    <col min="5974" max="6144" width="9.140625" style="4"/>
    <col min="6145" max="6145" width="4.2851562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28515625" style="4" customWidth="1"/>
    <col min="6180" max="6182" width="11.28515625" style="4" customWidth="1"/>
    <col min="6183" max="6183" width="12.425781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8554687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710937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229" width="10.7109375" style="4" customWidth="1"/>
    <col min="6230" max="6400" width="9.140625" style="4"/>
    <col min="6401" max="6401" width="4.2851562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28515625" style="4" customWidth="1"/>
    <col min="6436" max="6438" width="11.28515625" style="4" customWidth="1"/>
    <col min="6439" max="6439" width="12.425781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8554687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710937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485" width="10.7109375" style="4" customWidth="1"/>
    <col min="6486" max="6656" width="9.140625" style="4"/>
    <col min="6657" max="6657" width="4.2851562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28515625" style="4" customWidth="1"/>
    <col min="6692" max="6694" width="11.28515625" style="4" customWidth="1"/>
    <col min="6695" max="6695" width="12.425781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8554687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710937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741" width="10.7109375" style="4" customWidth="1"/>
    <col min="6742" max="6912" width="9.140625" style="4"/>
    <col min="6913" max="6913" width="4.2851562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28515625" style="4" customWidth="1"/>
    <col min="6948" max="6950" width="11.28515625" style="4" customWidth="1"/>
    <col min="6951" max="6951" width="12.425781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8554687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710937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6997" width="10.7109375" style="4" customWidth="1"/>
    <col min="6998" max="7168" width="9.140625" style="4"/>
    <col min="7169" max="7169" width="4.2851562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28515625" style="4" customWidth="1"/>
    <col min="7204" max="7206" width="11.28515625" style="4" customWidth="1"/>
    <col min="7207" max="7207" width="12.425781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8554687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710937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253" width="10.7109375" style="4" customWidth="1"/>
    <col min="7254" max="7424" width="9.140625" style="4"/>
    <col min="7425" max="7425" width="4.2851562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28515625" style="4" customWidth="1"/>
    <col min="7460" max="7462" width="11.28515625" style="4" customWidth="1"/>
    <col min="7463" max="7463" width="12.425781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8554687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710937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509" width="10.7109375" style="4" customWidth="1"/>
    <col min="7510" max="7680" width="9.140625" style="4"/>
    <col min="7681" max="7681" width="4.2851562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28515625" style="4" customWidth="1"/>
    <col min="7716" max="7718" width="11.28515625" style="4" customWidth="1"/>
    <col min="7719" max="7719" width="12.425781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8554687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710937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765" width="10.7109375" style="4" customWidth="1"/>
    <col min="7766" max="7936" width="9.140625" style="4"/>
    <col min="7937" max="7937" width="4.2851562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28515625" style="4" customWidth="1"/>
    <col min="7972" max="7974" width="11.28515625" style="4" customWidth="1"/>
    <col min="7975" max="7975" width="12.425781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8554687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710937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021" width="10.7109375" style="4" customWidth="1"/>
    <col min="8022" max="8192" width="9.140625" style="4"/>
    <col min="8193" max="8193" width="4.2851562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28515625" style="4" customWidth="1"/>
    <col min="8228" max="8230" width="11.28515625" style="4" customWidth="1"/>
    <col min="8231" max="8231" width="12.425781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8554687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710937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277" width="10.7109375" style="4" customWidth="1"/>
    <col min="8278" max="8448" width="9.140625" style="4"/>
    <col min="8449" max="8449" width="4.2851562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28515625" style="4" customWidth="1"/>
    <col min="8484" max="8486" width="11.28515625" style="4" customWidth="1"/>
    <col min="8487" max="8487" width="12.425781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8554687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710937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533" width="10.7109375" style="4" customWidth="1"/>
    <col min="8534" max="8704" width="9.140625" style="4"/>
    <col min="8705" max="8705" width="4.2851562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28515625" style="4" customWidth="1"/>
    <col min="8740" max="8742" width="11.28515625" style="4" customWidth="1"/>
    <col min="8743" max="8743" width="12.425781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8554687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710937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789" width="10.7109375" style="4" customWidth="1"/>
    <col min="8790" max="8960" width="9.140625" style="4"/>
    <col min="8961" max="8961" width="4.2851562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28515625" style="4" customWidth="1"/>
    <col min="8996" max="8998" width="11.28515625" style="4" customWidth="1"/>
    <col min="8999" max="8999" width="12.425781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8554687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710937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045" width="10.7109375" style="4" customWidth="1"/>
    <col min="9046" max="9216" width="9.140625" style="4"/>
    <col min="9217" max="9217" width="4.2851562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28515625" style="4" customWidth="1"/>
    <col min="9252" max="9254" width="11.28515625" style="4" customWidth="1"/>
    <col min="9255" max="9255" width="12.425781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8554687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710937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301" width="10.7109375" style="4" customWidth="1"/>
    <col min="9302" max="9472" width="9.140625" style="4"/>
    <col min="9473" max="9473" width="4.2851562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28515625" style="4" customWidth="1"/>
    <col min="9508" max="9510" width="11.28515625" style="4" customWidth="1"/>
    <col min="9511" max="9511" width="12.425781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8554687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710937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557" width="10.7109375" style="4" customWidth="1"/>
    <col min="9558" max="9728" width="9.140625" style="4"/>
    <col min="9729" max="9729" width="4.2851562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28515625" style="4" customWidth="1"/>
    <col min="9764" max="9766" width="11.28515625" style="4" customWidth="1"/>
    <col min="9767" max="9767" width="12.425781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8554687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710937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813" width="10.7109375" style="4" customWidth="1"/>
    <col min="9814" max="9984" width="9.140625" style="4"/>
    <col min="9985" max="9985" width="4.2851562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28515625" style="4" customWidth="1"/>
    <col min="10020" max="10022" width="11.28515625" style="4" customWidth="1"/>
    <col min="10023" max="10023" width="12.425781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8554687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710937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069" width="10.7109375" style="4" customWidth="1"/>
    <col min="10070" max="10240" width="9.140625" style="4"/>
    <col min="10241" max="10241" width="4.2851562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28515625" style="4" customWidth="1"/>
    <col min="10276" max="10278" width="11.28515625" style="4" customWidth="1"/>
    <col min="10279" max="10279" width="12.425781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8554687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710937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325" width="10.7109375" style="4" customWidth="1"/>
    <col min="10326" max="10496" width="9.140625" style="4"/>
    <col min="10497" max="10497" width="4.2851562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28515625" style="4" customWidth="1"/>
    <col min="10532" max="10534" width="11.28515625" style="4" customWidth="1"/>
    <col min="10535" max="10535" width="12.425781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8554687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710937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581" width="10.7109375" style="4" customWidth="1"/>
    <col min="10582" max="10752" width="9.140625" style="4"/>
    <col min="10753" max="10753" width="4.2851562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28515625" style="4" customWidth="1"/>
    <col min="10788" max="10790" width="11.28515625" style="4" customWidth="1"/>
    <col min="10791" max="10791" width="12.425781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8554687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710937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0837" width="10.7109375" style="4" customWidth="1"/>
    <col min="10838" max="11008" width="9.140625" style="4"/>
    <col min="11009" max="11009" width="4.2851562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28515625" style="4" customWidth="1"/>
    <col min="11044" max="11046" width="11.28515625" style="4" customWidth="1"/>
    <col min="11047" max="11047" width="12.425781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8554687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710937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093" width="10.7109375" style="4" customWidth="1"/>
    <col min="11094" max="11264" width="9.140625" style="4"/>
    <col min="11265" max="11265" width="4.2851562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28515625" style="4" customWidth="1"/>
    <col min="11300" max="11302" width="11.28515625" style="4" customWidth="1"/>
    <col min="11303" max="11303" width="12.425781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8554687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710937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349" width="10.7109375" style="4" customWidth="1"/>
    <col min="11350" max="11520" width="9.140625" style="4"/>
    <col min="11521" max="11521" width="4.2851562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28515625" style="4" customWidth="1"/>
    <col min="11556" max="11558" width="11.28515625" style="4" customWidth="1"/>
    <col min="11559" max="11559" width="12.425781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8554687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710937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605" width="10.7109375" style="4" customWidth="1"/>
    <col min="11606" max="11776" width="9.140625" style="4"/>
    <col min="11777" max="11777" width="4.2851562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28515625" style="4" customWidth="1"/>
    <col min="11812" max="11814" width="11.28515625" style="4" customWidth="1"/>
    <col min="11815" max="11815" width="12.425781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8554687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710937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1861" width="10.7109375" style="4" customWidth="1"/>
    <col min="11862" max="12032" width="9.140625" style="4"/>
    <col min="12033" max="12033" width="4.2851562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28515625" style="4" customWidth="1"/>
    <col min="12068" max="12070" width="11.28515625" style="4" customWidth="1"/>
    <col min="12071" max="12071" width="12.425781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8554687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710937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117" width="10.7109375" style="4" customWidth="1"/>
    <col min="12118" max="12288" width="9.140625" style="4"/>
    <col min="12289" max="12289" width="4.2851562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28515625" style="4" customWidth="1"/>
    <col min="12324" max="12326" width="11.28515625" style="4" customWidth="1"/>
    <col min="12327" max="12327" width="12.425781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8554687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710937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373" width="10.7109375" style="4" customWidth="1"/>
    <col min="12374" max="12544" width="9.140625" style="4"/>
    <col min="12545" max="12545" width="4.2851562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28515625" style="4" customWidth="1"/>
    <col min="12580" max="12582" width="11.28515625" style="4" customWidth="1"/>
    <col min="12583" max="12583" width="12.425781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8554687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710937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629" width="10.7109375" style="4" customWidth="1"/>
    <col min="12630" max="12800" width="9.140625" style="4"/>
    <col min="12801" max="12801" width="4.2851562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28515625" style="4" customWidth="1"/>
    <col min="12836" max="12838" width="11.28515625" style="4" customWidth="1"/>
    <col min="12839" max="12839" width="12.425781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8554687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710937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2885" width="10.7109375" style="4" customWidth="1"/>
    <col min="12886" max="13056" width="9.140625" style="4"/>
    <col min="13057" max="13057" width="4.2851562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28515625" style="4" customWidth="1"/>
    <col min="13092" max="13094" width="11.28515625" style="4" customWidth="1"/>
    <col min="13095" max="13095" width="12.425781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8554687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710937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141" width="10.7109375" style="4" customWidth="1"/>
    <col min="13142" max="13312" width="9.140625" style="4"/>
    <col min="13313" max="13313" width="4.2851562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28515625" style="4" customWidth="1"/>
    <col min="13348" max="13350" width="11.28515625" style="4" customWidth="1"/>
    <col min="13351" max="13351" width="12.425781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8554687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710937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397" width="10.7109375" style="4" customWidth="1"/>
    <col min="13398" max="13568" width="9.140625" style="4"/>
    <col min="13569" max="13569" width="4.2851562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28515625" style="4" customWidth="1"/>
    <col min="13604" max="13606" width="11.28515625" style="4" customWidth="1"/>
    <col min="13607" max="13607" width="12.425781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8554687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710937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653" width="10.7109375" style="4" customWidth="1"/>
    <col min="13654" max="13824" width="9.140625" style="4"/>
    <col min="13825" max="13825" width="4.2851562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28515625" style="4" customWidth="1"/>
    <col min="13860" max="13862" width="11.28515625" style="4" customWidth="1"/>
    <col min="13863" max="13863" width="12.425781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8554687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710937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3909" width="10.7109375" style="4" customWidth="1"/>
    <col min="13910" max="14080" width="9.140625" style="4"/>
    <col min="14081" max="14081" width="4.2851562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28515625" style="4" customWidth="1"/>
    <col min="14116" max="14118" width="11.28515625" style="4" customWidth="1"/>
    <col min="14119" max="14119" width="12.425781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8554687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710937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165" width="10.7109375" style="4" customWidth="1"/>
    <col min="14166" max="14336" width="9.140625" style="4"/>
    <col min="14337" max="14337" width="4.2851562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28515625" style="4" customWidth="1"/>
    <col min="14372" max="14374" width="11.28515625" style="4" customWidth="1"/>
    <col min="14375" max="14375" width="12.425781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8554687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710937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421" width="10.7109375" style="4" customWidth="1"/>
    <col min="14422" max="14592" width="9.140625" style="4"/>
    <col min="14593" max="14593" width="4.2851562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28515625" style="4" customWidth="1"/>
    <col min="14628" max="14630" width="11.28515625" style="4" customWidth="1"/>
    <col min="14631" max="14631" width="12.425781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8554687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710937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677" width="10.7109375" style="4" customWidth="1"/>
    <col min="14678" max="14848" width="9.140625" style="4"/>
    <col min="14849" max="14849" width="4.2851562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28515625" style="4" customWidth="1"/>
    <col min="14884" max="14886" width="11.28515625" style="4" customWidth="1"/>
    <col min="14887" max="14887" width="12.425781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8554687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710937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4933" width="10.7109375" style="4" customWidth="1"/>
    <col min="14934" max="15104" width="9.140625" style="4"/>
    <col min="15105" max="15105" width="4.2851562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28515625" style="4" customWidth="1"/>
    <col min="15140" max="15142" width="11.28515625" style="4" customWidth="1"/>
    <col min="15143" max="15143" width="12.425781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8554687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710937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189" width="10.7109375" style="4" customWidth="1"/>
    <col min="15190" max="15360" width="9.140625" style="4"/>
    <col min="15361" max="15361" width="4.2851562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28515625" style="4" customWidth="1"/>
    <col min="15396" max="15398" width="11.28515625" style="4" customWidth="1"/>
    <col min="15399" max="15399" width="12.425781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8554687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710937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445" width="10.7109375" style="4" customWidth="1"/>
    <col min="15446" max="15616" width="9.140625" style="4"/>
    <col min="15617" max="15617" width="4.2851562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28515625" style="4" customWidth="1"/>
    <col min="15652" max="15654" width="11.28515625" style="4" customWidth="1"/>
    <col min="15655" max="15655" width="12.425781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8554687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710937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701" width="10.7109375" style="4" customWidth="1"/>
    <col min="15702" max="15872" width="9.140625" style="4"/>
    <col min="15873" max="15873" width="4.2851562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28515625" style="4" customWidth="1"/>
    <col min="15908" max="15910" width="11.28515625" style="4" customWidth="1"/>
    <col min="15911" max="15911" width="12.425781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8554687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710937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5957" width="10.7109375" style="4" customWidth="1"/>
    <col min="15958" max="16128" width="9.140625" style="4"/>
    <col min="16129" max="16129" width="4.2851562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28515625" style="4" customWidth="1"/>
    <col min="16164" max="16166" width="11.28515625" style="4" customWidth="1"/>
    <col min="16167" max="16167" width="12.425781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8554687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710937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213" width="10.7109375" style="4" customWidth="1"/>
    <col min="16214" max="16384" width="9.140625" style="4"/>
  </cols>
  <sheetData>
    <row r="1" spans="1:90" s="5" customFormat="1" ht="13.35" customHeight="1" x14ac:dyDescent="0.25">
      <c r="A1" s="102"/>
      <c r="B1" s="102"/>
      <c r="C1" s="102"/>
      <c r="D1" s="246" t="s">
        <v>221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 t="s">
        <v>221</v>
      </c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221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221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221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221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  <c r="CH1" s="103"/>
    </row>
    <row r="2" spans="1:90" s="10" customFormat="1" ht="12.75" customHeight="1" x14ac:dyDescent="0.2">
      <c r="A2" s="6"/>
      <c r="B2" s="6"/>
      <c r="C2" s="6" t="s">
        <v>222</v>
      </c>
      <c r="D2" s="7" t="s">
        <v>223</v>
      </c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224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224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224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224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224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224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0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  <c r="CH3" s="9"/>
    </row>
    <row r="4" spans="1:90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  <c r="CH4" s="115"/>
    </row>
    <row r="5" spans="1:90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221"/>
      <c r="CC5" s="118"/>
      <c r="CD5" s="118" t="s">
        <v>361</v>
      </c>
      <c r="CE5" s="122" t="s">
        <v>177</v>
      </c>
      <c r="CF5" s="123" t="s">
        <v>213</v>
      </c>
      <c r="CG5" s="124" t="s">
        <v>214</v>
      </c>
      <c r="CH5" s="124" t="s">
        <v>368</v>
      </c>
    </row>
    <row r="6" spans="1:90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 t="s">
        <v>189</v>
      </c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/>
    </row>
    <row r="7" spans="1:90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8"/>
    </row>
    <row r="8" spans="1:90" customFormat="1" ht="15" x14ac:dyDescent="0.25">
      <c r="A8" s="139">
        <v>1</v>
      </c>
      <c r="B8" s="52" t="s">
        <v>230</v>
      </c>
      <c r="C8" s="53" t="s">
        <v>296</v>
      </c>
      <c r="D8" s="54">
        <v>533360.55910293339</v>
      </c>
      <c r="E8" s="54">
        <v>9357.4450394692976</v>
      </c>
      <c r="F8" s="54">
        <v>6628.4815834653145</v>
      </c>
      <c r="G8" s="54">
        <v>228.47620749071885</v>
      </c>
      <c r="H8" s="54">
        <v>872155.46043873299</v>
      </c>
      <c r="I8" s="54">
        <v>4511.6756272469802</v>
      </c>
      <c r="J8" s="54">
        <v>0</v>
      </c>
      <c r="K8" s="54">
        <v>0</v>
      </c>
      <c r="L8" s="54">
        <v>0</v>
      </c>
      <c r="M8" s="54">
        <v>0</v>
      </c>
      <c r="N8" s="54">
        <v>24.305632942387806</v>
      </c>
      <c r="O8" s="54">
        <v>615.49290652568698</v>
      </c>
      <c r="P8" s="54">
        <v>2577.3334438535317</v>
      </c>
      <c r="Q8" s="54">
        <v>0</v>
      </c>
      <c r="R8" s="54">
        <v>0</v>
      </c>
      <c r="S8" s="54">
        <v>0</v>
      </c>
      <c r="T8" s="54">
        <v>0</v>
      </c>
      <c r="U8" s="54">
        <v>0.83468260296434904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2672.6727441563053</v>
      </c>
      <c r="AD8" s="54">
        <v>89.115885155546849</v>
      </c>
      <c r="AE8" s="54">
        <v>2.8296441096360577E-3</v>
      </c>
      <c r="AF8" s="54">
        <v>235.63031631038569</v>
      </c>
      <c r="AG8" s="54">
        <v>69.248387752360046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22762.224026077369</v>
      </c>
      <c r="AN8" s="54">
        <v>5.9534411858705223</v>
      </c>
      <c r="AO8" s="54">
        <v>0</v>
      </c>
      <c r="AP8" s="54">
        <v>0</v>
      </c>
      <c r="AQ8" s="54">
        <v>0</v>
      </c>
      <c r="AR8" s="54">
        <v>37.450938067447126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83.853822924970302</v>
      </c>
      <c r="AY8" s="54">
        <v>699.97687452617674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3582.2361187254041</v>
      </c>
      <c r="BF8" s="54">
        <v>110.62897011730882</v>
      </c>
      <c r="BG8" s="54">
        <v>1516.241633006123</v>
      </c>
      <c r="BH8" s="54">
        <v>1523.165149308285</v>
      </c>
      <c r="BI8" s="54">
        <v>539.09635022532393</v>
      </c>
      <c r="BJ8" s="54">
        <v>93.359742241591178</v>
      </c>
      <c r="BK8" s="54">
        <v>259.21174303968399</v>
      </c>
      <c r="BL8" s="54">
        <v>39.314899827670978</v>
      </c>
      <c r="BM8" s="54">
        <v>0</v>
      </c>
      <c r="BN8" s="54">
        <v>549.04918065395862</v>
      </c>
      <c r="BO8" s="54">
        <v>0</v>
      </c>
      <c r="BP8" s="54">
        <v>0</v>
      </c>
      <c r="BQ8" s="55">
        <v>1464328.4977182089</v>
      </c>
      <c r="BR8" s="54">
        <v>1518719.9481235007</v>
      </c>
      <c r="BS8" s="54">
        <v>33.598417923895873</v>
      </c>
      <c r="BT8" s="54">
        <v>0</v>
      </c>
      <c r="BU8" s="140">
        <v>1518753.5465414245</v>
      </c>
      <c r="BV8" s="54">
        <v>105673.98899265158</v>
      </c>
      <c r="BW8" s="54">
        <v>0</v>
      </c>
      <c r="BX8" s="54">
        <v>0</v>
      </c>
      <c r="BY8" s="141">
        <v>0</v>
      </c>
      <c r="BZ8" s="141">
        <f>BV8+BW8+BX8</f>
        <v>105673.98899265158</v>
      </c>
      <c r="CA8" s="54">
        <v>203880.83636716387</v>
      </c>
      <c r="CB8" s="54"/>
      <c r="CC8" s="54"/>
      <c r="CD8" s="58">
        <v>229758.73636517118</v>
      </c>
      <c r="CE8" s="55">
        <f>SUM(CA8:CD8)</f>
        <v>433639.57273233507</v>
      </c>
      <c r="CF8" s="142">
        <f>CE8+BZ8+BU8</f>
        <v>2058067.1082664111</v>
      </c>
      <c r="CG8" s="143">
        <f>CF8+BQ8</f>
        <v>3522395.6059846198</v>
      </c>
      <c r="CH8" s="143">
        <f>ponuda2013!BX8</f>
        <v>3522395.6059846198</v>
      </c>
      <c r="CI8" s="62">
        <f>CH8-CG8</f>
        <v>0</v>
      </c>
      <c r="CL8" s="62"/>
    </row>
    <row r="9" spans="1:90" customFormat="1" ht="15" x14ac:dyDescent="0.25">
      <c r="A9" s="139">
        <v>2</v>
      </c>
      <c r="B9" s="64" t="s">
        <v>231</v>
      </c>
      <c r="C9" s="65" t="s">
        <v>297</v>
      </c>
      <c r="D9" s="54">
        <v>0</v>
      </c>
      <c r="E9" s="54">
        <v>68333.004848750192</v>
      </c>
      <c r="F9" s="54">
        <v>0</v>
      </c>
      <c r="G9" s="54">
        <v>0</v>
      </c>
      <c r="H9" s="54">
        <v>0</v>
      </c>
      <c r="I9" s="54">
        <v>0</v>
      </c>
      <c r="J9" s="54">
        <v>274218.18635179184</v>
      </c>
      <c r="K9" s="54">
        <v>10411.320728046659</v>
      </c>
      <c r="L9" s="54">
        <v>0</v>
      </c>
      <c r="M9" s="54">
        <v>0</v>
      </c>
      <c r="N9" s="54">
        <v>1.0282283501057456</v>
      </c>
      <c r="O9" s="54">
        <v>0</v>
      </c>
      <c r="P9" s="54">
        <v>647.51184778034099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2743.3838594562003</v>
      </c>
      <c r="Z9" s="54">
        <v>0</v>
      </c>
      <c r="AA9" s="54">
        <v>0</v>
      </c>
      <c r="AB9" s="54">
        <v>0</v>
      </c>
      <c r="AC9" s="54">
        <v>57.591075963350782</v>
      </c>
      <c r="AD9" s="54">
        <v>1095.420658189234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499.28979550091731</v>
      </c>
      <c r="AL9" s="54">
        <v>0</v>
      </c>
      <c r="AM9" s="54">
        <v>142.24321595087653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138.598661470368</v>
      </c>
      <c r="AZ9" s="54">
        <v>0</v>
      </c>
      <c r="BA9" s="54">
        <v>24.904100232396051</v>
      </c>
      <c r="BB9" s="54">
        <v>0</v>
      </c>
      <c r="BC9" s="54">
        <v>2.5073941512134885</v>
      </c>
      <c r="BD9" s="54">
        <v>0</v>
      </c>
      <c r="BE9" s="54">
        <v>0</v>
      </c>
      <c r="BF9" s="54">
        <v>1574.0532365525441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53.115113454579607</v>
      </c>
      <c r="BO9" s="54">
        <v>0</v>
      </c>
      <c r="BP9" s="54">
        <v>0</v>
      </c>
      <c r="BQ9" s="55">
        <v>359942.15911564085</v>
      </c>
      <c r="BR9" s="54">
        <v>918474.52224951028</v>
      </c>
      <c r="BS9" s="54">
        <v>0</v>
      </c>
      <c r="BT9" s="54">
        <v>2512.1484003167334</v>
      </c>
      <c r="BU9" s="140">
        <v>920986.67064982699</v>
      </c>
      <c r="BV9" s="54">
        <v>3308.0147084095938</v>
      </c>
      <c r="BW9" s="54">
        <v>0</v>
      </c>
      <c r="BX9" s="54">
        <v>0</v>
      </c>
      <c r="BY9" s="141">
        <v>0</v>
      </c>
      <c r="BZ9" s="141">
        <f t="shared" ref="BZ9:BZ72" si="0">BV9+BW9+BX9</f>
        <v>3308.0147084095938</v>
      </c>
      <c r="CA9" s="54">
        <v>142525.58067426403</v>
      </c>
      <c r="CB9" s="54"/>
      <c r="CC9" s="54"/>
      <c r="CD9" s="58">
        <v>337.31396535613283</v>
      </c>
      <c r="CE9" s="55">
        <f t="shared" ref="CE9:CE72" si="1">SUM(CA9:CD9)</f>
        <v>142862.89463962015</v>
      </c>
      <c r="CF9" s="142">
        <f>CE9+BZ9+BU9</f>
        <v>1067157.5799978566</v>
      </c>
      <c r="CG9" s="143">
        <f>CF9+BQ9</f>
        <v>1427099.7391134975</v>
      </c>
      <c r="CH9" s="143">
        <f>ponuda2013!BX9</f>
        <v>1427099.7391134978</v>
      </c>
      <c r="CI9" s="62">
        <f t="shared" ref="CI9:CI72" si="2">CH9-CG9</f>
        <v>0</v>
      </c>
      <c r="CL9" s="62"/>
    </row>
    <row r="10" spans="1:90" customFormat="1" ht="15" x14ac:dyDescent="0.25">
      <c r="A10" s="139">
        <v>3</v>
      </c>
      <c r="B10" s="64" t="s">
        <v>232</v>
      </c>
      <c r="C10" s="65" t="s">
        <v>298</v>
      </c>
      <c r="D10" s="54">
        <v>420.22464818356133</v>
      </c>
      <c r="E10" s="54">
        <v>0</v>
      </c>
      <c r="F10" s="54">
        <v>72751.427036024266</v>
      </c>
      <c r="G10" s="54">
        <v>0</v>
      </c>
      <c r="H10" s="54">
        <v>24615.243893455223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5442.0116445691838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330.21610422330787</v>
      </c>
      <c r="BH10" s="54">
        <v>0</v>
      </c>
      <c r="BI10" s="54">
        <v>6.2001195835745175</v>
      </c>
      <c r="BJ10" s="54">
        <v>255.84861068043341</v>
      </c>
      <c r="BK10" s="54">
        <v>0</v>
      </c>
      <c r="BL10" s="54">
        <v>126.69591549485325</v>
      </c>
      <c r="BM10" s="54">
        <v>0</v>
      </c>
      <c r="BN10" s="54">
        <v>0</v>
      </c>
      <c r="BO10" s="54">
        <v>0</v>
      </c>
      <c r="BP10" s="54">
        <v>0</v>
      </c>
      <c r="BQ10" s="55">
        <v>103947.8679722144</v>
      </c>
      <c r="BR10" s="54">
        <v>116222.83385012695</v>
      </c>
      <c r="BS10" s="54">
        <v>0</v>
      </c>
      <c r="BT10" s="54">
        <v>0</v>
      </c>
      <c r="BU10" s="140">
        <v>116222.83385012695</v>
      </c>
      <c r="BV10" s="54">
        <v>0</v>
      </c>
      <c r="BW10" s="54">
        <v>0</v>
      </c>
      <c r="BX10" s="54">
        <v>0</v>
      </c>
      <c r="BY10" s="141">
        <v>0</v>
      </c>
      <c r="BZ10" s="141">
        <f t="shared" si="0"/>
        <v>0</v>
      </c>
      <c r="CA10" s="54">
        <v>117684.53260366937</v>
      </c>
      <c r="CB10" s="54"/>
      <c r="CC10" s="54"/>
      <c r="CD10" s="58">
        <v>15013.892483614274</v>
      </c>
      <c r="CE10" s="55">
        <f t="shared" si="1"/>
        <v>132698.42508728366</v>
      </c>
      <c r="CF10" s="142">
        <f t="shared" ref="CF10:CF72" si="3">CE10+BZ10+BU10</f>
        <v>248921.2589374106</v>
      </c>
      <c r="CG10" s="143">
        <f t="shared" ref="CG10:CG72" si="4">CF10+BQ10</f>
        <v>352869.12690962502</v>
      </c>
      <c r="CH10" s="143">
        <f>ponuda2013!BX10</f>
        <v>352869.12690962496</v>
      </c>
      <c r="CI10" s="62">
        <f t="shared" si="2"/>
        <v>0</v>
      </c>
      <c r="CL10" s="62"/>
    </row>
    <row r="11" spans="1:90" customFormat="1" ht="15" x14ac:dyDescent="0.25">
      <c r="A11" s="139">
        <v>4</v>
      </c>
      <c r="B11" s="64" t="s">
        <v>233</v>
      </c>
      <c r="C11" s="65" t="s">
        <v>358</v>
      </c>
      <c r="D11" s="54">
        <v>7.8528344403124111</v>
      </c>
      <c r="E11" s="54">
        <v>92.758640837103599</v>
      </c>
      <c r="F11" s="54">
        <v>0</v>
      </c>
      <c r="G11" s="54">
        <v>22256.781248265212</v>
      </c>
      <c r="H11" s="54">
        <v>908.46490102404255</v>
      </c>
      <c r="I11" s="54">
        <v>0</v>
      </c>
      <c r="J11" s="54">
        <v>0</v>
      </c>
      <c r="K11" s="54">
        <v>0.1888609317608459</v>
      </c>
      <c r="L11" s="54">
        <v>0</v>
      </c>
      <c r="M11" s="54">
        <v>1610100.0549626388</v>
      </c>
      <c r="N11" s="54">
        <v>169723.47642544334</v>
      </c>
      <c r="O11" s="54">
        <v>51.258903809970477</v>
      </c>
      <c r="P11" s="54">
        <v>0</v>
      </c>
      <c r="Q11" s="54">
        <v>46948.675141709842</v>
      </c>
      <c r="R11" s="54">
        <v>741.2116387098298</v>
      </c>
      <c r="S11" s="54">
        <v>228.77354817961802</v>
      </c>
      <c r="T11" s="54">
        <v>0</v>
      </c>
      <c r="U11" s="54">
        <v>0</v>
      </c>
      <c r="V11" s="54">
        <v>459.49211888523075</v>
      </c>
      <c r="W11" s="54">
        <v>0</v>
      </c>
      <c r="X11" s="54">
        <v>0</v>
      </c>
      <c r="Y11" s="54">
        <v>0</v>
      </c>
      <c r="Z11" s="54">
        <v>0</v>
      </c>
      <c r="AA11" s="54">
        <v>631525.95830929407</v>
      </c>
      <c r="AB11" s="54">
        <v>0</v>
      </c>
      <c r="AC11" s="54">
        <v>2167.9723222289522</v>
      </c>
      <c r="AD11" s="54">
        <v>102299.60897663678</v>
      </c>
      <c r="AE11" s="54">
        <v>0</v>
      </c>
      <c r="AF11" s="54">
        <v>553.51302500856286</v>
      </c>
      <c r="AG11" s="54">
        <v>977.28298113618689</v>
      </c>
      <c r="AH11" s="54">
        <v>5795.1343478145764</v>
      </c>
      <c r="AI11" s="54">
        <v>20.12856379553396</v>
      </c>
      <c r="AJ11" s="54">
        <v>0</v>
      </c>
      <c r="AK11" s="54">
        <v>10701.196536397181</v>
      </c>
      <c r="AL11" s="54">
        <v>1.4801425575097522</v>
      </c>
      <c r="AM11" s="54">
        <v>7410.6420233032231</v>
      </c>
      <c r="AN11" s="54">
        <v>203.76589845243606</v>
      </c>
      <c r="AO11" s="54">
        <v>0</v>
      </c>
      <c r="AP11" s="54">
        <v>161.34515752470486</v>
      </c>
      <c r="AQ11" s="54">
        <v>0</v>
      </c>
      <c r="AR11" s="54">
        <v>0</v>
      </c>
      <c r="AS11" s="54">
        <v>0</v>
      </c>
      <c r="AT11" s="54">
        <v>0</v>
      </c>
      <c r="AU11" s="54">
        <v>1062.7964877099873</v>
      </c>
      <c r="AV11" s="54">
        <v>0</v>
      </c>
      <c r="AW11" s="54">
        <v>3.8416807268502584</v>
      </c>
      <c r="AX11" s="54">
        <v>996.70768510341918</v>
      </c>
      <c r="AY11" s="54">
        <v>38.580406853852892</v>
      </c>
      <c r="AZ11" s="54">
        <v>0</v>
      </c>
      <c r="BA11" s="54">
        <v>146.09459451741472</v>
      </c>
      <c r="BB11" s="54">
        <v>0</v>
      </c>
      <c r="BC11" s="54">
        <v>0</v>
      </c>
      <c r="BD11" s="54">
        <v>0</v>
      </c>
      <c r="BE11" s="54">
        <v>1135.797663690837</v>
      </c>
      <c r="BF11" s="54">
        <v>0</v>
      </c>
      <c r="BG11" s="54">
        <v>664.17948710394296</v>
      </c>
      <c r="BH11" s="54">
        <v>905.85288271417483</v>
      </c>
      <c r="BI11" s="54">
        <v>1300.1735850400742</v>
      </c>
      <c r="BJ11" s="54">
        <v>1.5967691035929488</v>
      </c>
      <c r="BK11" s="54">
        <v>65.701932680126788</v>
      </c>
      <c r="BL11" s="54">
        <v>665.7390781692518</v>
      </c>
      <c r="BM11" s="54">
        <v>2.025190837515447</v>
      </c>
      <c r="BN11" s="54">
        <v>456.53684007960072</v>
      </c>
      <c r="BO11" s="54">
        <v>0</v>
      </c>
      <c r="BP11" s="54">
        <v>0</v>
      </c>
      <c r="BQ11" s="55">
        <v>2620782.6417933563</v>
      </c>
      <c r="BR11" s="54">
        <v>0</v>
      </c>
      <c r="BS11" s="54">
        <v>0</v>
      </c>
      <c r="BT11" s="54">
        <v>0</v>
      </c>
      <c r="BU11" s="140">
        <v>0</v>
      </c>
      <c r="BV11" s="54">
        <v>575.17045098469634</v>
      </c>
      <c r="BW11" s="54">
        <v>0</v>
      </c>
      <c r="BX11" s="54">
        <v>0</v>
      </c>
      <c r="BY11" s="141">
        <v>0</v>
      </c>
      <c r="BZ11" s="141">
        <f t="shared" si="0"/>
        <v>575.17045098469634</v>
      </c>
      <c r="CA11" s="54">
        <v>146190.42287953573</v>
      </c>
      <c r="CB11" s="54"/>
      <c r="CC11" s="54"/>
      <c r="CD11" s="58">
        <v>1498.846587553347</v>
      </c>
      <c r="CE11" s="55">
        <f t="shared" si="1"/>
        <v>147689.26946708909</v>
      </c>
      <c r="CF11" s="142">
        <f t="shared" si="3"/>
        <v>148264.4399180738</v>
      </c>
      <c r="CG11" s="143">
        <f t="shared" si="4"/>
        <v>2769047.0817114301</v>
      </c>
      <c r="CH11" s="143">
        <f>ponuda2013!BX11</f>
        <v>2769047.0817114301</v>
      </c>
      <c r="CI11" s="62">
        <f t="shared" si="2"/>
        <v>0</v>
      </c>
      <c r="CL11" s="62"/>
    </row>
    <row r="12" spans="1:90" customFormat="1" ht="15" x14ac:dyDescent="0.25">
      <c r="A12" s="139">
        <v>5</v>
      </c>
      <c r="B12" s="64" t="s">
        <v>234</v>
      </c>
      <c r="C12" s="65" t="s">
        <v>359</v>
      </c>
      <c r="D12" s="54">
        <v>385443.44314826553</v>
      </c>
      <c r="E12" s="54">
        <v>2057.9958587707733</v>
      </c>
      <c r="F12" s="54">
        <v>0</v>
      </c>
      <c r="G12" s="54">
        <v>0</v>
      </c>
      <c r="H12" s="54">
        <v>1309502.9625300954</v>
      </c>
      <c r="I12" s="54">
        <v>12090.307920560643</v>
      </c>
      <c r="J12" s="54">
        <v>0</v>
      </c>
      <c r="K12" s="54">
        <v>3020.7197503157709</v>
      </c>
      <c r="L12" s="54">
        <v>0</v>
      </c>
      <c r="M12" s="54">
        <v>0</v>
      </c>
      <c r="N12" s="54">
        <v>40953.987163678335</v>
      </c>
      <c r="O12" s="54">
        <v>7753.8346180466988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229.99086371763494</v>
      </c>
      <c r="AD12" s="54">
        <v>1999.815237043239</v>
      </c>
      <c r="AE12" s="54">
        <v>762.56020865410835</v>
      </c>
      <c r="AF12" s="54">
        <v>59464.789498626487</v>
      </c>
      <c r="AG12" s="54">
        <v>14264.561802900622</v>
      </c>
      <c r="AH12" s="54">
        <v>291.97614247747305</v>
      </c>
      <c r="AI12" s="54">
        <v>0</v>
      </c>
      <c r="AJ12" s="54">
        <v>81.967556897237614</v>
      </c>
      <c r="AK12" s="54">
        <v>2552.826505090964</v>
      </c>
      <c r="AL12" s="54">
        <v>0</v>
      </c>
      <c r="AM12" s="54">
        <v>876588.45467197441</v>
      </c>
      <c r="AN12" s="54">
        <v>261.8119575520488</v>
      </c>
      <c r="AO12" s="54">
        <v>0</v>
      </c>
      <c r="AP12" s="54">
        <v>0</v>
      </c>
      <c r="AQ12" s="54">
        <v>0</v>
      </c>
      <c r="AR12" s="54">
        <v>0</v>
      </c>
      <c r="AS12" s="54">
        <v>2275.4037530542946</v>
      </c>
      <c r="AT12" s="54">
        <v>0</v>
      </c>
      <c r="AU12" s="54">
        <v>0</v>
      </c>
      <c r="AV12" s="54">
        <v>0</v>
      </c>
      <c r="AW12" s="54">
        <v>1844.4413691036518</v>
      </c>
      <c r="AX12" s="54">
        <v>77.648108123585345</v>
      </c>
      <c r="AY12" s="54">
        <v>266.31605917966635</v>
      </c>
      <c r="AZ12" s="54">
        <v>630.86801915853368</v>
      </c>
      <c r="BA12" s="54">
        <v>188.25864035621257</v>
      </c>
      <c r="BB12" s="54">
        <v>0</v>
      </c>
      <c r="BC12" s="54">
        <v>0</v>
      </c>
      <c r="BD12" s="54">
        <v>0</v>
      </c>
      <c r="BE12" s="54">
        <v>466.66573380218097</v>
      </c>
      <c r="BF12" s="54">
        <v>7990.0634047595368</v>
      </c>
      <c r="BG12" s="54">
        <v>19837.470690942573</v>
      </c>
      <c r="BH12" s="54">
        <v>23548.275780999793</v>
      </c>
      <c r="BI12" s="54">
        <v>33199.779418239981</v>
      </c>
      <c r="BJ12" s="54">
        <v>11763.201023880021</v>
      </c>
      <c r="BK12" s="54">
        <v>1975.1298604667809</v>
      </c>
      <c r="BL12" s="54">
        <v>3298.3269750487361</v>
      </c>
      <c r="BM12" s="54">
        <v>0</v>
      </c>
      <c r="BN12" s="54">
        <v>0</v>
      </c>
      <c r="BO12" s="54">
        <v>0</v>
      </c>
      <c r="BP12" s="54">
        <v>0</v>
      </c>
      <c r="BQ12" s="55">
        <v>2824683.8542717826</v>
      </c>
      <c r="BR12" s="54">
        <v>19730734.779625703</v>
      </c>
      <c r="BS12" s="54">
        <v>0</v>
      </c>
      <c r="BT12" s="54">
        <v>0</v>
      </c>
      <c r="BU12" s="140">
        <v>19730734.779625703</v>
      </c>
      <c r="BV12" s="54">
        <v>0</v>
      </c>
      <c r="BW12" s="54">
        <v>0</v>
      </c>
      <c r="BX12" s="54">
        <v>0</v>
      </c>
      <c r="BY12" s="141">
        <v>0</v>
      </c>
      <c r="BZ12" s="141">
        <f t="shared" si="0"/>
        <v>0</v>
      </c>
      <c r="CA12" s="54">
        <v>919911.54226452846</v>
      </c>
      <c r="CB12" s="54"/>
      <c r="CC12" s="54"/>
      <c r="CD12" s="58">
        <v>2658766.0965251899</v>
      </c>
      <c r="CE12" s="55">
        <f t="shared" si="1"/>
        <v>3578677.6387897185</v>
      </c>
      <c r="CF12" s="142">
        <f t="shared" si="3"/>
        <v>23309412.41841542</v>
      </c>
      <c r="CG12" s="143">
        <f t="shared" si="4"/>
        <v>26134096.272687204</v>
      </c>
      <c r="CH12" s="143">
        <f>ponuda2013!BX12</f>
        <v>26134096.2726872</v>
      </c>
      <c r="CI12" s="62">
        <f t="shared" si="2"/>
        <v>0</v>
      </c>
      <c r="CL12" s="62"/>
    </row>
    <row r="13" spans="1:90" customFormat="1" ht="15" x14ac:dyDescent="0.25">
      <c r="A13" s="139">
        <v>6</v>
      </c>
      <c r="B13" s="64" t="s">
        <v>235</v>
      </c>
      <c r="C13" s="65" t="s">
        <v>299</v>
      </c>
      <c r="D13" s="54">
        <v>64.425784643577217</v>
      </c>
      <c r="E13" s="54">
        <v>0</v>
      </c>
      <c r="F13" s="54">
        <v>207.87886013139561</v>
      </c>
      <c r="G13" s="54">
        <v>0</v>
      </c>
      <c r="H13" s="54">
        <v>0</v>
      </c>
      <c r="I13" s="54">
        <v>370261.19389752968</v>
      </c>
      <c r="J13" s="54">
        <v>398.9052314222015</v>
      </c>
      <c r="K13" s="54">
        <v>0</v>
      </c>
      <c r="L13" s="54">
        <v>1934.4700693939303</v>
      </c>
      <c r="M13" s="54">
        <v>0</v>
      </c>
      <c r="N13" s="54">
        <v>1.000554903494941</v>
      </c>
      <c r="O13" s="54">
        <v>0</v>
      </c>
      <c r="P13" s="54">
        <v>6403.551382367622</v>
      </c>
      <c r="Q13" s="54">
        <v>820.45502086585157</v>
      </c>
      <c r="R13" s="54">
        <v>0</v>
      </c>
      <c r="S13" s="54">
        <v>1069.0220219539935</v>
      </c>
      <c r="T13" s="54">
        <v>0</v>
      </c>
      <c r="U13" s="54">
        <v>1265.7019529211002</v>
      </c>
      <c r="V13" s="54">
        <v>764.61881277508394</v>
      </c>
      <c r="W13" s="54">
        <v>0</v>
      </c>
      <c r="X13" s="54">
        <v>173.71093966899724</v>
      </c>
      <c r="Y13" s="54">
        <v>53010.741619248525</v>
      </c>
      <c r="Z13" s="54">
        <v>706.83787094550053</v>
      </c>
      <c r="AA13" s="54">
        <v>0</v>
      </c>
      <c r="AB13" s="54">
        <v>0</v>
      </c>
      <c r="AC13" s="54">
        <v>4586.6466676442597</v>
      </c>
      <c r="AD13" s="54">
        <v>6213.8641855676615</v>
      </c>
      <c r="AE13" s="54">
        <v>669.10403790499583</v>
      </c>
      <c r="AF13" s="54">
        <v>13585.805402273425</v>
      </c>
      <c r="AG13" s="54">
        <v>15881.761169847741</v>
      </c>
      <c r="AH13" s="54">
        <v>4601.7424153618358</v>
      </c>
      <c r="AI13" s="54">
        <v>0</v>
      </c>
      <c r="AJ13" s="54">
        <v>361.39219408048189</v>
      </c>
      <c r="AK13" s="54">
        <v>3827.2025850020677</v>
      </c>
      <c r="AL13" s="54">
        <v>557.54544789527131</v>
      </c>
      <c r="AM13" s="54">
        <v>18392.710424969282</v>
      </c>
      <c r="AN13" s="54">
        <v>104.95800487507891</v>
      </c>
      <c r="AO13" s="54">
        <v>485.28017447149256</v>
      </c>
      <c r="AP13" s="54">
        <v>1635.7559650349369</v>
      </c>
      <c r="AQ13" s="54">
        <v>218.93468484643418</v>
      </c>
      <c r="AR13" s="54">
        <v>3926.4045711884787</v>
      </c>
      <c r="AS13" s="54">
        <v>255.80820650426418</v>
      </c>
      <c r="AT13" s="54">
        <v>582.04579510143492</v>
      </c>
      <c r="AU13" s="54">
        <v>675.88123539097262</v>
      </c>
      <c r="AV13" s="54">
        <v>0</v>
      </c>
      <c r="AW13" s="54">
        <v>27.428520299218292</v>
      </c>
      <c r="AX13" s="54">
        <v>1706.8046621077488</v>
      </c>
      <c r="AY13" s="54">
        <v>373.72377142712747</v>
      </c>
      <c r="AZ13" s="54">
        <v>13.112591559927543</v>
      </c>
      <c r="BA13" s="54">
        <v>116.26597784115791</v>
      </c>
      <c r="BB13" s="54">
        <v>449.26106621417154</v>
      </c>
      <c r="BC13" s="54">
        <v>123.71862373281466</v>
      </c>
      <c r="BD13" s="54">
        <v>0</v>
      </c>
      <c r="BE13" s="54">
        <v>4913.8401788051015</v>
      </c>
      <c r="BF13" s="54">
        <v>95115.544627956537</v>
      </c>
      <c r="BG13" s="54">
        <v>2083.5815114626694</v>
      </c>
      <c r="BH13" s="54">
        <v>2883.9487511757288</v>
      </c>
      <c r="BI13" s="54">
        <v>8658.287359806156</v>
      </c>
      <c r="BJ13" s="54">
        <v>2116.5164548064104</v>
      </c>
      <c r="BK13" s="54">
        <v>1314.9410593197101</v>
      </c>
      <c r="BL13" s="54">
        <v>1527.5172337379386</v>
      </c>
      <c r="BM13" s="54">
        <v>12.954982621057521</v>
      </c>
      <c r="BN13" s="54">
        <v>3292.9536301482817</v>
      </c>
      <c r="BO13" s="54">
        <v>0</v>
      </c>
      <c r="BP13" s="54">
        <v>0</v>
      </c>
      <c r="BQ13" s="55">
        <v>638375.75818975293</v>
      </c>
      <c r="BR13" s="54">
        <v>4537547.6605618633</v>
      </c>
      <c r="BS13" s="54">
        <v>0</v>
      </c>
      <c r="BT13" s="54">
        <v>0</v>
      </c>
      <c r="BU13" s="140">
        <v>4537547.6605618633</v>
      </c>
      <c r="BV13" s="54">
        <v>0</v>
      </c>
      <c r="BW13" s="54">
        <v>0</v>
      </c>
      <c r="BX13" s="54">
        <v>0</v>
      </c>
      <c r="BY13" s="141">
        <v>0</v>
      </c>
      <c r="BZ13" s="141">
        <f t="shared" si="0"/>
        <v>0</v>
      </c>
      <c r="CA13" s="54">
        <v>427835.66615946271</v>
      </c>
      <c r="CB13" s="54"/>
      <c r="CC13" s="54"/>
      <c r="CD13" s="58">
        <v>1043486.9419071876</v>
      </c>
      <c r="CE13" s="55">
        <f t="shared" si="1"/>
        <v>1471322.6080666503</v>
      </c>
      <c r="CF13" s="142">
        <f t="shared" si="3"/>
        <v>6008870.2686285134</v>
      </c>
      <c r="CG13" s="143">
        <f t="shared" si="4"/>
        <v>6647246.0268182661</v>
      </c>
      <c r="CH13" s="143">
        <f>ponuda2013!BX13</f>
        <v>6647246.0268182652</v>
      </c>
      <c r="CI13" s="62">
        <f t="shared" si="2"/>
        <v>0</v>
      </c>
      <c r="CL13" s="62"/>
    </row>
    <row r="14" spans="1:90" customFormat="1" ht="15" x14ac:dyDescent="0.25">
      <c r="A14" s="139">
        <v>7</v>
      </c>
      <c r="B14" s="64" t="s">
        <v>236</v>
      </c>
      <c r="C14" s="65" t="s">
        <v>300</v>
      </c>
      <c r="D14" s="54">
        <v>0</v>
      </c>
      <c r="E14" s="54">
        <v>0</v>
      </c>
      <c r="F14" s="54">
        <v>0</v>
      </c>
      <c r="G14" s="54">
        <v>0</v>
      </c>
      <c r="H14" s="54">
        <v>10266.624140355225</v>
      </c>
      <c r="I14" s="54">
        <v>911.76720252228529</v>
      </c>
      <c r="J14" s="54">
        <v>335949.08420753322</v>
      </c>
      <c r="K14" s="54">
        <v>5178.3049475888201</v>
      </c>
      <c r="L14" s="54">
        <v>112.06012348763568</v>
      </c>
      <c r="M14" s="54">
        <v>0</v>
      </c>
      <c r="N14" s="54">
        <v>8449.7484861676403</v>
      </c>
      <c r="O14" s="54">
        <v>889.02170577568211</v>
      </c>
      <c r="P14" s="54">
        <v>3573.8302766002362</v>
      </c>
      <c r="Q14" s="54">
        <v>15145.181136948413</v>
      </c>
      <c r="R14" s="54">
        <v>1656.014942276229</v>
      </c>
      <c r="S14" s="54">
        <v>7284.1635722399933</v>
      </c>
      <c r="T14" s="54">
        <v>76.239569821172879</v>
      </c>
      <c r="U14" s="54">
        <v>9620.5506009657583</v>
      </c>
      <c r="V14" s="54">
        <v>3044.7297862068472</v>
      </c>
      <c r="W14" s="54">
        <v>387.66344362889936</v>
      </c>
      <c r="X14" s="54">
        <v>3065.0657716437577</v>
      </c>
      <c r="Y14" s="54">
        <v>131945.95691163777</v>
      </c>
      <c r="Z14" s="54">
        <v>309.07521585210418</v>
      </c>
      <c r="AA14" s="54">
        <v>7671.4961693417154</v>
      </c>
      <c r="AB14" s="54">
        <v>0</v>
      </c>
      <c r="AC14" s="54">
        <v>567.11584833965765</v>
      </c>
      <c r="AD14" s="54">
        <v>148743.6175833281</v>
      </c>
      <c r="AE14" s="54">
        <v>1395.6595005123759</v>
      </c>
      <c r="AF14" s="54">
        <v>20765.142420205557</v>
      </c>
      <c r="AG14" s="54">
        <v>26292.698381235794</v>
      </c>
      <c r="AH14" s="54">
        <v>1886.149514585069</v>
      </c>
      <c r="AI14" s="54">
        <v>0</v>
      </c>
      <c r="AJ14" s="54">
        <v>0</v>
      </c>
      <c r="AK14" s="54">
        <v>8286.2436849211554</v>
      </c>
      <c r="AL14" s="54">
        <v>0</v>
      </c>
      <c r="AM14" s="54">
        <v>4670.9066339837982</v>
      </c>
      <c r="AN14" s="54">
        <v>139.13821758830659</v>
      </c>
      <c r="AO14" s="54">
        <v>0</v>
      </c>
      <c r="AP14" s="54">
        <v>0</v>
      </c>
      <c r="AQ14" s="54">
        <v>0</v>
      </c>
      <c r="AR14" s="54">
        <v>10.86598464223546</v>
      </c>
      <c r="AS14" s="54">
        <v>0</v>
      </c>
      <c r="AT14" s="54">
        <v>0</v>
      </c>
      <c r="AU14" s="54">
        <v>33221.419430823298</v>
      </c>
      <c r="AV14" s="54">
        <v>0</v>
      </c>
      <c r="AW14" s="54">
        <v>503.5001809889265</v>
      </c>
      <c r="AX14" s="54">
        <v>138.61722997826158</v>
      </c>
      <c r="AY14" s="54">
        <v>38.306907787863132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246.3149326213443</v>
      </c>
      <c r="BF14" s="54">
        <v>287.32832383391406</v>
      </c>
      <c r="BG14" s="54">
        <v>0</v>
      </c>
      <c r="BH14" s="54">
        <v>97.084103230552685</v>
      </c>
      <c r="BI14" s="54">
        <v>0</v>
      </c>
      <c r="BJ14" s="54">
        <v>1352.0727849576751</v>
      </c>
      <c r="BK14" s="54">
        <v>3152.6214551963617</v>
      </c>
      <c r="BL14" s="54">
        <v>0</v>
      </c>
      <c r="BM14" s="54">
        <v>0</v>
      </c>
      <c r="BN14" s="54">
        <v>10994.002172487557</v>
      </c>
      <c r="BO14" s="54">
        <v>0</v>
      </c>
      <c r="BP14" s="54">
        <v>0</v>
      </c>
      <c r="BQ14" s="55">
        <v>808325.38350184122</v>
      </c>
      <c r="BR14" s="54">
        <v>140861.90173628108</v>
      </c>
      <c r="BS14" s="54">
        <v>0</v>
      </c>
      <c r="BT14" s="54">
        <v>0</v>
      </c>
      <c r="BU14" s="140">
        <v>140861.90173628108</v>
      </c>
      <c r="BV14" s="54">
        <v>0</v>
      </c>
      <c r="BW14" s="54">
        <v>0</v>
      </c>
      <c r="BX14" s="54">
        <v>0</v>
      </c>
      <c r="BY14" s="141">
        <v>0</v>
      </c>
      <c r="BZ14" s="141">
        <f t="shared" si="0"/>
        <v>0</v>
      </c>
      <c r="CA14" s="54">
        <v>938036.00077337748</v>
      </c>
      <c r="CB14" s="54"/>
      <c r="CC14" s="54"/>
      <c r="CD14" s="58">
        <v>3479.8681931664491</v>
      </c>
      <c r="CE14" s="55">
        <f t="shared" si="1"/>
        <v>941515.86896654393</v>
      </c>
      <c r="CF14" s="142">
        <f t="shared" si="3"/>
        <v>1082377.7707028249</v>
      </c>
      <c r="CG14" s="143">
        <f t="shared" si="4"/>
        <v>1890703.1542046661</v>
      </c>
      <c r="CH14" s="143">
        <f>ponuda2013!BX14</f>
        <v>1890703.1542046661</v>
      </c>
      <c r="CI14" s="62">
        <f t="shared" si="2"/>
        <v>0</v>
      </c>
      <c r="CL14" s="62"/>
    </row>
    <row r="15" spans="1:90" customFormat="1" ht="15" x14ac:dyDescent="0.25">
      <c r="A15" s="139">
        <v>8</v>
      </c>
      <c r="B15" s="64" t="s">
        <v>237</v>
      </c>
      <c r="C15" s="65" t="s">
        <v>301</v>
      </c>
      <c r="D15" s="54">
        <v>354.78943219836702</v>
      </c>
      <c r="E15" s="54">
        <v>876.70781940933909</v>
      </c>
      <c r="F15" s="54">
        <v>1917.9727368042918</v>
      </c>
      <c r="G15" s="54">
        <v>0</v>
      </c>
      <c r="H15" s="54">
        <v>135977.24208175705</v>
      </c>
      <c r="I15" s="54">
        <v>8150.6045455890971</v>
      </c>
      <c r="J15" s="54">
        <v>6017.4697639912383</v>
      </c>
      <c r="K15" s="54">
        <v>158262.15382034762</v>
      </c>
      <c r="L15" s="54">
        <v>105239.36836647496</v>
      </c>
      <c r="M15" s="54">
        <v>0</v>
      </c>
      <c r="N15" s="54">
        <v>9170.9730463135656</v>
      </c>
      <c r="O15" s="54">
        <v>16896.95820981402</v>
      </c>
      <c r="P15" s="54">
        <v>9608.2776340288001</v>
      </c>
      <c r="Q15" s="54">
        <v>7969.820221388718</v>
      </c>
      <c r="R15" s="54">
        <v>0</v>
      </c>
      <c r="S15" s="54">
        <v>1551.3572403347689</v>
      </c>
      <c r="T15" s="54">
        <v>363.91920596514586</v>
      </c>
      <c r="U15" s="54">
        <v>4394.878535212617</v>
      </c>
      <c r="V15" s="54">
        <v>1702.2368945813867</v>
      </c>
      <c r="W15" s="54">
        <v>159.91498568911206</v>
      </c>
      <c r="X15" s="54">
        <v>0</v>
      </c>
      <c r="Y15" s="54">
        <v>9244.6780079424134</v>
      </c>
      <c r="Z15" s="54">
        <v>0</v>
      </c>
      <c r="AA15" s="54">
        <v>0</v>
      </c>
      <c r="AB15" s="54">
        <v>0</v>
      </c>
      <c r="AC15" s="54">
        <v>2984.4750238212164</v>
      </c>
      <c r="AD15" s="54">
        <v>7341.8879524422782</v>
      </c>
      <c r="AE15" s="54">
        <v>5306.930647603921</v>
      </c>
      <c r="AF15" s="54">
        <v>44971.401264943372</v>
      </c>
      <c r="AG15" s="54">
        <v>45402.553940977858</v>
      </c>
      <c r="AH15" s="54">
        <v>3551.2239643730259</v>
      </c>
      <c r="AI15" s="54">
        <v>65.501744356992688</v>
      </c>
      <c r="AJ15" s="54">
        <v>214.96467881515403</v>
      </c>
      <c r="AK15" s="54">
        <v>3772.9589675801385</v>
      </c>
      <c r="AL15" s="54">
        <v>899.18861451303235</v>
      </c>
      <c r="AM15" s="54">
        <v>37541.133713164236</v>
      </c>
      <c r="AN15" s="54">
        <v>44323.390675087547</v>
      </c>
      <c r="AO15" s="54">
        <v>334.90927198037213</v>
      </c>
      <c r="AP15" s="54">
        <v>1369.1176693205509</v>
      </c>
      <c r="AQ15" s="54">
        <v>4976.6962253126885</v>
      </c>
      <c r="AR15" s="54">
        <v>10887.275383818453</v>
      </c>
      <c r="AS15" s="54">
        <v>9186.292828993508</v>
      </c>
      <c r="AT15" s="54">
        <v>8734.1541572068018</v>
      </c>
      <c r="AU15" s="54">
        <v>670.46969920879212</v>
      </c>
      <c r="AV15" s="54">
        <v>0</v>
      </c>
      <c r="AW15" s="54">
        <v>4530.9891461147017</v>
      </c>
      <c r="AX15" s="54">
        <v>17157.498489524849</v>
      </c>
      <c r="AY15" s="54">
        <v>918.35139779126109</v>
      </c>
      <c r="AZ15" s="54">
        <v>2450.8326698310079</v>
      </c>
      <c r="BA15" s="54">
        <v>5650.8278804915562</v>
      </c>
      <c r="BB15" s="54">
        <v>0</v>
      </c>
      <c r="BC15" s="54">
        <v>557.98020932893394</v>
      </c>
      <c r="BD15" s="54">
        <v>1177.3037990177866</v>
      </c>
      <c r="BE15" s="54">
        <v>7033.44978579495</v>
      </c>
      <c r="BF15" s="54">
        <v>36310.844391172119</v>
      </c>
      <c r="BG15" s="54">
        <v>11045.20236480695</v>
      </c>
      <c r="BH15" s="54">
        <v>7761.1867699430459</v>
      </c>
      <c r="BI15" s="54">
        <v>2482.6205062825325</v>
      </c>
      <c r="BJ15" s="54">
        <v>6946.3968679770442</v>
      </c>
      <c r="BK15" s="54">
        <v>2009.2585013254889</v>
      </c>
      <c r="BL15" s="54">
        <v>11656.531252036515</v>
      </c>
      <c r="BM15" s="54">
        <v>86.855206335701865</v>
      </c>
      <c r="BN15" s="54">
        <v>1659.2599666839469</v>
      </c>
      <c r="BO15" s="54">
        <v>0</v>
      </c>
      <c r="BP15" s="54">
        <v>0</v>
      </c>
      <c r="BQ15" s="55">
        <v>829829.23817582068</v>
      </c>
      <c r="BR15" s="54">
        <v>354762.1297298132</v>
      </c>
      <c r="BS15" s="54">
        <v>0</v>
      </c>
      <c r="BT15" s="54">
        <v>0</v>
      </c>
      <c r="BU15" s="140">
        <v>354762.1297298132</v>
      </c>
      <c r="BV15" s="54">
        <v>0</v>
      </c>
      <c r="BW15" s="54">
        <v>0</v>
      </c>
      <c r="BX15" s="54">
        <v>0</v>
      </c>
      <c r="BY15" s="141">
        <v>0</v>
      </c>
      <c r="BZ15" s="141">
        <f t="shared" si="0"/>
        <v>0</v>
      </c>
      <c r="CA15" s="54">
        <v>182378.05174572536</v>
      </c>
      <c r="CB15" s="54"/>
      <c r="CC15" s="54"/>
      <c r="CD15" s="58">
        <v>414.63800823071205</v>
      </c>
      <c r="CE15" s="55">
        <f t="shared" si="1"/>
        <v>182792.68975395607</v>
      </c>
      <c r="CF15" s="142">
        <f t="shared" si="3"/>
        <v>537554.81948376924</v>
      </c>
      <c r="CG15" s="143">
        <f t="shared" si="4"/>
        <v>1367384.0576595899</v>
      </c>
      <c r="CH15" s="143">
        <f>ponuda2013!BX15</f>
        <v>1367384.0576595899</v>
      </c>
      <c r="CI15" s="62">
        <f t="shared" si="2"/>
        <v>0</v>
      </c>
      <c r="CL15" s="62"/>
    </row>
    <row r="16" spans="1:90" customFormat="1" ht="15" x14ac:dyDescent="0.25">
      <c r="A16" s="139">
        <v>9</v>
      </c>
      <c r="B16" s="64" t="s">
        <v>238</v>
      </c>
      <c r="C16" s="65" t="s">
        <v>302</v>
      </c>
      <c r="D16" s="54">
        <v>0</v>
      </c>
      <c r="E16" s="54">
        <v>0</v>
      </c>
      <c r="F16" s="54">
        <v>0</v>
      </c>
      <c r="G16" s="54">
        <v>0</v>
      </c>
      <c r="H16" s="54">
        <v>24636.508791452288</v>
      </c>
      <c r="I16" s="54">
        <v>0</v>
      </c>
      <c r="J16" s="54">
        <v>0</v>
      </c>
      <c r="K16" s="54">
        <v>0</v>
      </c>
      <c r="L16" s="54">
        <v>89581.893787377907</v>
      </c>
      <c r="M16" s="54">
        <v>7016.6918563387362</v>
      </c>
      <c r="N16" s="54">
        <v>693.47868525644458</v>
      </c>
      <c r="O16" s="54">
        <v>44.709976912211999</v>
      </c>
      <c r="P16" s="54">
        <v>399.85213925081712</v>
      </c>
      <c r="Q16" s="54">
        <v>0</v>
      </c>
      <c r="R16" s="54">
        <v>0</v>
      </c>
      <c r="S16" s="54">
        <v>0</v>
      </c>
      <c r="T16" s="54">
        <v>182.57801174327849</v>
      </c>
      <c r="U16" s="54">
        <v>0</v>
      </c>
      <c r="V16" s="54">
        <v>0</v>
      </c>
      <c r="W16" s="54">
        <v>0</v>
      </c>
      <c r="X16" s="54">
        <v>0</v>
      </c>
      <c r="Y16" s="54">
        <v>445.99820610856972</v>
      </c>
      <c r="Z16" s="54">
        <v>0</v>
      </c>
      <c r="AA16" s="54">
        <v>13723.275364522318</v>
      </c>
      <c r="AB16" s="54">
        <v>0</v>
      </c>
      <c r="AC16" s="54">
        <v>81.25846572572496</v>
      </c>
      <c r="AD16" s="54">
        <v>1932.7617736227792</v>
      </c>
      <c r="AE16" s="54">
        <v>4545.7169295285903</v>
      </c>
      <c r="AF16" s="54">
        <v>9807.3862005235824</v>
      </c>
      <c r="AG16" s="54">
        <v>108687.05300464187</v>
      </c>
      <c r="AH16" s="54">
        <v>291.22391816401773</v>
      </c>
      <c r="AI16" s="54">
        <v>0</v>
      </c>
      <c r="AJ16" s="54">
        <v>0</v>
      </c>
      <c r="AK16" s="54">
        <v>34.816096723722502</v>
      </c>
      <c r="AL16" s="54">
        <v>779.51676779282241</v>
      </c>
      <c r="AM16" s="54">
        <v>21244.220226183075</v>
      </c>
      <c r="AN16" s="54">
        <v>115546.97307866513</v>
      </c>
      <c r="AO16" s="54">
        <v>334.93180572813191</v>
      </c>
      <c r="AP16" s="54">
        <v>9084.763857517175</v>
      </c>
      <c r="AQ16" s="54">
        <v>1845.2830940645326</v>
      </c>
      <c r="AR16" s="54">
        <v>7094.2629268948403</v>
      </c>
      <c r="AS16" s="54">
        <v>8516.3888432912609</v>
      </c>
      <c r="AT16" s="54">
        <v>1036.5713025925154</v>
      </c>
      <c r="AU16" s="54">
        <v>155.28688494811203</v>
      </c>
      <c r="AV16" s="54">
        <v>0</v>
      </c>
      <c r="AW16" s="54">
        <v>3436.1819180976545</v>
      </c>
      <c r="AX16" s="54">
        <v>1981.8531770434554</v>
      </c>
      <c r="AY16" s="54">
        <v>1352.3899995530492</v>
      </c>
      <c r="AZ16" s="54">
        <v>8451.8876640523449</v>
      </c>
      <c r="BA16" s="54">
        <v>0</v>
      </c>
      <c r="BB16" s="54">
        <v>0</v>
      </c>
      <c r="BC16" s="54">
        <v>4.0918232628607356</v>
      </c>
      <c r="BD16" s="54">
        <v>4167.2816374033164</v>
      </c>
      <c r="BE16" s="54">
        <v>165.10464015338258</v>
      </c>
      <c r="BF16" s="54">
        <v>22645.611216327634</v>
      </c>
      <c r="BG16" s="54">
        <v>14434.726597487856</v>
      </c>
      <c r="BH16" s="54">
        <v>1030.0462817712651</v>
      </c>
      <c r="BI16" s="54">
        <v>2550.8210150082309</v>
      </c>
      <c r="BJ16" s="54">
        <v>2135.2548590605966</v>
      </c>
      <c r="BK16" s="54">
        <v>2903.2176406824838</v>
      </c>
      <c r="BL16" s="54">
        <v>37299.75922694624</v>
      </c>
      <c r="BM16" s="54">
        <v>38.293162705989538</v>
      </c>
      <c r="BN16" s="54">
        <v>692.58236842714643</v>
      </c>
      <c r="BO16" s="54">
        <v>0</v>
      </c>
      <c r="BP16" s="54">
        <v>0</v>
      </c>
      <c r="BQ16" s="55">
        <v>531032.50522355386</v>
      </c>
      <c r="BR16" s="54">
        <v>207393.54393274954</v>
      </c>
      <c r="BS16" s="54">
        <v>0</v>
      </c>
      <c r="BT16" s="54">
        <v>0</v>
      </c>
      <c r="BU16" s="140">
        <v>207393.54393274954</v>
      </c>
      <c r="BV16" s="54">
        <v>0</v>
      </c>
      <c r="BW16" s="54">
        <v>0</v>
      </c>
      <c r="BX16" s="54">
        <v>0</v>
      </c>
      <c r="BY16" s="141">
        <v>0</v>
      </c>
      <c r="BZ16" s="141">
        <f t="shared" si="0"/>
        <v>0</v>
      </c>
      <c r="CA16" s="54">
        <v>1453.3409642446557</v>
      </c>
      <c r="CB16" s="54"/>
      <c r="CC16" s="54"/>
      <c r="CD16" s="58">
        <v>59252.118827185725</v>
      </c>
      <c r="CE16" s="55">
        <f t="shared" si="1"/>
        <v>60705.459791430381</v>
      </c>
      <c r="CF16" s="142">
        <f t="shared" si="3"/>
        <v>268099.00372417993</v>
      </c>
      <c r="CG16" s="143">
        <f t="shared" si="4"/>
        <v>799131.50894773379</v>
      </c>
      <c r="CH16" s="143">
        <f>ponuda2013!BX16</f>
        <v>799131.50894773379</v>
      </c>
      <c r="CI16" s="62">
        <f t="shared" si="2"/>
        <v>0</v>
      </c>
      <c r="CL16" s="62"/>
    </row>
    <row r="17" spans="1:90" customFormat="1" ht="15" x14ac:dyDescent="0.25">
      <c r="A17" s="139">
        <v>10</v>
      </c>
      <c r="B17" s="64" t="s">
        <v>239</v>
      </c>
      <c r="C17" s="65" t="s">
        <v>303</v>
      </c>
      <c r="D17" s="54">
        <v>160353.34724345533</v>
      </c>
      <c r="E17" s="54">
        <v>29038.561838237198</v>
      </c>
      <c r="F17" s="54">
        <v>4390.8540974625257</v>
      </c>
      <c r="G17" s="54">
        <v>1178.2309430218716</v>
      </c>
      <c r="H17" s="54">
        <v>126.00065488625218</v>
      </c>
      <c r="I17" s="54">
        <v>47.00265797824477</v>
      </c>
      <c r="J17" s="54">
        <v>991.56609635447455</v>
      </c>
      <c r="K17" s="54">
        <v>103.92388365141821</v>
      </c>
      <c r="L17" s="54">
        <v>1.0650548833023357</v>
      </c>
      <c r="M17" s="54">
        <v>203916.47301194849</v>
      </c>
      <c r="N17" s="54">
        <v>5922.4769464248448</v>
      </c>
      <c r="O17" s="54">
        <v>506.27243994691383</v>
      </c>
      <c r="P17" s="54">
        <v>991.29913040327585</v>
      </c>
      <c r="Q17" s="54">
        <v>89.005376341834221</v>
      </c>
      <c r="R17" s="54">
        <v>5675.6369360277731</v>
      </c>
      <c r="S17" s="54">
        <v>1385.7729390854495</v>
      </c>
      <c r="T17" s="54">
        <v>0</v>
      </c>
      <c r="U17" s="54">
        <v>2847.8284097000028</v>
      </c>
      <c r="V17" s="54">
        <v>1033.6239301478031</v>
      </c>
      <c r="W17" s="54">
        <v>8.9443546558570972</v>
      </c>
      <c r="X17" s="54">
        <v>335.96185546028778</v>
      </c>
      <c r="Y17" s="54">
        <v>10338.843758051922</v>
      </c>
      <c r="Z17" s="54">
        <v>521.13666059020534</v>
      </c>
      <c r="AA17" s="54">
        <v>164230.63258490193</v>
      </c>
      <c r="AB17" s="54">
        <v>88.396782309774125</v>
      </c>
      <c r="AC17" s="54">
        <v>44264.298838046518</v>
      </c>
      <c r="AD17" s="54">
        <v>290325.12805244373</v>
      </c>
      <c r="AE17" s="54">
        <v>16441.069496046344</v>
      </c>
      <c r="AF17" s="54">
        <v>157005.37532934602</v>
      </c>
      <c r="AG17" s="54">
        <v>82635.518855215691</v>
      </c>
      <c r="AH17" s="54">
        <v>514543.84232547524</v>
      </c>
      <c r="AI17" s="54">
        <v>36820.942162573527</v>
      </c>
      <c r="AJ17" s="54">
        <v>49700.145235368771</v>
      </c>
      <c r="AK17" s="54">
        <v>40816.246287324997</v>
      </c>
      <c r="AL17" s="54">
        <v>4403.3061946670023</v>
      </c>
      <c r="AM17" s="54">
        <v>23568.154036599284</v>
      </c>
      <c r="AN17" s="54">
        <v>2566.9115079584312</v>
      </c>
      <c r="AO17" s="54">
        <v>614.75478640036249</v>
      </c>
      <c r="AP17" s="54">
        <v>9526.2182225069537</v>
      </c>
      <c r="AQ17" s="54">
        <v>6170.9331988000786</v>
      </c>
      <c r="AR17" s="54">
        <v>2455.8540830782958</v>
      </c>
      <c r="AS17" s="54">
        <v>7782.8992889459196</v>
      </c>
      <c r="AT17" s="54">
        <v>0</v>
      </c>
      <c r="AU17" s="54">
        <v>1401.9903273846458</v>
      </c>
      <c r="AV17" s="54">
        <v>0</v>
      </c>
      <c r="AW17" s="54">
        <v>14177.046583852263</v>
      </c>
      <c r="AX17" s="54">
        <v>11177.074046169693</v>
      </c>
      <c r="AY17" s="54">
        <v>458.97847548043711</v>
      </c>
      <c r="AZ17" s="54">
        <v>10873.39962427864</v>
      </c>
      <c r="BA17" s="54">
        <v>3973.3791379240529</v>
      </c>
      <c r="BB17" s="54">
        <v>2896.4632368608086</v>
      </c>
      <c r="BC17" s="54">
        <v>587.62583161262</v>
      </c>
      <c r="BD17" s="54">
        <v>2130.7809644978279</v>
      </c>
      <c r="BE17" s="54">
        <v>10083.985658085561</v>
      </c>
      <c r="BF17" s="54">
        <v>161320.00107739936</v>
      </c>
      <c r="BG17" s="54">
        <v>5650.9611546643318</v>
      </c>
      <c r="BH17" s="54">
        <v>20545.45434465431</v>
      </c>
      <c r="BI17" s="54">
        <v>7343.9186965650997</v>
      </c>
      <c r="BJ17" s="54">
        <v>6764.3401196550467</v>
      </c>
      <c r="BK17" s="54">
        <v>5381.1414533670531</v>
      </c>
      <c r="BL17" s="54">
        <v>7387.880441794312</v>
      </c>
      <c r="BM17" s="54">
        <v>161.80816855270135</v>
      </c>
      <c r="BN17" s="54">
        <v>8285.9061952868105</v>
      </c>
      <c r="BO17" s="54">
        <v>0</v>
      </c>
      <c r="BP17" s="54">
        <v>0</v>
      </c>
      <c r="BQ17" s="55">
        <v>2164366.5910248095</v>
      </c>
      <c r="BR17" s="54">
        <v>2913533.6728309654</v>
      </c>
      <c r="BS17" s="54">
        <v>0</v>
      </c>
      <c r="BT17" s="54">
        <v>0</v>
      </c>
      <c r="BU17" s="140">
        <v>2913533.6728309654</v>
      </c>
      <c r="BV17" s="54">
        <v>0</v>
      </c>
      <c r="BW17" s="54">
        <v>0</v>
      </c>
      <c r="BX17" s="54">
        <v>0</v>
      </c>
      <c r="BY17" s="141">
        <v>0</v>
      </c>
      <c r="BZ17" s="141">
        <f t="shared" si="0"/>
        <v>0</v>
      </c>
      <c r="CA17" s="54">
        <v>1321271.9209373516</v>
      </c>
      <c r="CB17" s="54"/>
      <c r="CC17" s="54"/>
      <c r="CD17" s="58">
        <v>1250823.5202238611</v>
      </c>
      <c r="CE17" s="55">
        <f t="shared" si="1"/>
        <v>2572095.4411612125</v>
      </c>
      <c r="CF17" s="142">
        <f t="shared" si="3"/>
        <v>5485629.1139921779</v>
      </c>
      <c r="CG17" s="143">
        <f t="shared" si="4"/>
        <v>7649995.7050169874</v>
      </c>
      <c r="CH17" s="143">
        <f>ponuda2013!BX17</f>
        <v>7649995.7050169883</v>
      </c>
      <c r="CI17" s="62">
        <f t="shared" si="2"/>
        <v>0</v>
      </c>
      <c r="CL17" s="62"/>
    </row>
    <row r="18" spans="1:90" customFormat="1" ht="15" x14ac:dyDescent="0.25">
      <c r="A18" s="139">
        <v>11</v>
      </c>
      <c r="B18" s="64" t="s">
        <v>240</v>
      </c>
      <c r="C18" s="65" t="s">
        <v>304</v>
      </c>
      <c r="D18" s="54">
        <v>231468.11572116503</v>
      </c>
      <c r="E18" s="54">
        <v>506.47150243860807</v>
      </c>
      <c r="F18" s="54">
        <v>1190.7379996083109</v>
      </c>
      <c r="G18" s="54">
        <v>9194.1025717754455</v>
      </c>
      <c r="H18" s="54">
        <v>33075.6138809107</v>
      </c>
      <c r="I18" s="54">
        <v>25404.395171221149</v>
      </c>
      <c r="J18" s="54">
        <v>15143.131998279179</v>
      </c>
      <c r="K18" s="54">
        <v>18661.063598024142</v>
      </c>
      <c r="L18" s="54">
        <v>25593.078381980245</v>
      </c>
      <c r="M18" s="54">
        <v>100292.17912305775</v>
      </c>
      <c r="N18" s="54">
        <v>164653.99279987256</v>
      </c>
      <c r="O18" s="54">
        <v>70042.222008634984</v>
      </c>
      <c r="P18" s="54">
        <v>175575.46810459439</v>
      </c>
      <c r="Q18" s="54">
        <v>30721.255588359501</v>
      </c>
      <c r="R18" s="54">
        <v>3203.481094132926</v>
      </c>
      <c r="S18" s="54">
        <v>12726.836090644763</v>
      </c>
      <c r="T18" s="54">
        <v>2844.4387431702007</v>
      </c>
      <c r="U18" s="54">
        <v>29328.694544464426</v>
      </c>
      <c r="V18" s="54">
        <v>7937.5159418527492</v>
      </c>
      <c r="W18" s="54">
        <v>6554.6784161633732</v>
      </c>
      <c r="X18" s="54">
        <v>6318.3467229562866</v>
      </c>
      <c r="Y18" s="54">
        <v>12892.227278837507</v>
      </c>
      <c r="Z18" s="54">
        <v>1654.5190177379031</v>
      </c>
      <c r="AA18" s="54">
        <v>0</v>
      </c>
      <c r="AB18" s="54">
        <v>2311.1099394329685</v>
      </c>
      <c r="AC18" s="54">
        <v>3724.4657270231219</v>
      </c>
      <c r="AD18" s="54">
        <v>23138.085553239875</v>
      </c>
      <c r="AE18" s="54">
        <v>3143.6457723761441</v>
      </c>
      <c r="AF18" s="54">
        <v>11117.495897189763</v>
      </c>
      <c r="AG18" s="54">
        <v>8594.9666565281987</v>
      </c>
      <c r="AH18" s="54">
        <v>2859.7809626306371</v>
      </c>
      <c r="AI18" s="54">
        <v>3841.2193351356491</v>
      </c>
      <c r="AJ18" s="54">
        <v>5.9979779238636963</v>
      </c>
      <c r="AK18" s="54">
        <v>2428.7492917759214</v>
      </c>
      <c r="AL18" s="54">
        <v>51.797645403540201</v>
      </c>
      <c r="AM18" s="54">
        <v>24066.700632813558</v>
      </c>
      <c r="AN18" s="54">
        <v>4245.3054678978187</v>
      </c>
      <c r="AO18" s="54">
        <v>338.76894576508118</v>
      </c>
      <c r="AP18" s="54">
        <v>117.68400765246447</v>
      </c>
      <c r="AQ18" s="54">
        <v>175.56258883470286</v>
      </c>
      <c r="AR18" s="54">
        <v>557.62959258500712</v>
      </c>
      <c r="AS18" s="54">
        <v>602.52950796116784</v>
      </c>
      <c r="AT18" s="54">
        <v>5.4748739991800667E-2</v>
      </c>
      <c r="AU18" s="54">
        <v>15385.43179179698</v>
      </c>
      <c r="AV18" s="54">
        <v>0</v>
      </c>
      <c r="AW18" s="54">
        <v>639.96179803689552</v>
      </c>
      <c r="AX18" s="54">
        <v>1559.2840194076261</v>
      </c>
      <c r="AY18" s="54">
        <v>5011.9581520285583</v>
      </c>
      <c r="AZ18" s="54">
        <v>849.81938461359084</v>
      </c>
      <c r="BA18" s="54">
        <v>547.11484251396007</v>
      </c>
      <c r="BB18" s="54">
        <v>284.42466749142534</v>
      </c>
      <c r="BC18" s="54">
        <v>481.48029747827337</v>
      </c>
      <c r="BD18" s="54">
        <v>104.49782070996379</v>
      </c>
      <c r="BE18" s="54">
        <v>8724.23464436223</v>
      </c>
      <c r="BF18" s="54">
        <v>4251.0459645899164</v>
      </c>
      <c r="BG18" s="54">
        <v>4992.799195663938</v>
      </c>
      <c r="BH18" s="54">
        <v>8090.6057269859193</v>
      </c>
      <c r="BI18" s="54">
        <v>2264.0666456856256</v>
      </c>
      <c r="BJ18" s="54">
        <v>1159.542881812378</v>
      </c>
      <c r="BK18" s="54">
        <v>2941.0866999147852</v>
      </c>
      <c r="BL18" s="54">
        <v>2967.0258899993928</v>
      </c>
      <c r="BM18" s="54">
        <v>4.1181781539346165</v>
      </c>
      <c r="BN18" s="54">
        <v>9291.1564258857106</v>
      </c>
      <c r="BO18" s="54">
        <v>0</v>
      </c>
      <c r="BP18" s="54">
        <v>0</v>
      </c>
      <c r="BQ18" s="55">
        <v>1145853.7715779226</v>
      </c>
      <c r="BR18" s="54">
        <v>1209562.7839517859</v>
      </c>
      <c r="BS18" s="54">
        <v>0</v>
      </c>
      <c r="BT18" s="54">
        <v>0</v>
      </c>
      <c r="BU18" s="140">
        <v>1209562.7839517859</v>
      </c>
      <c r="BV18" s="54">
        <v>0</v>
      </c>
      <c r="BW18" s="54">
        <v>0</v>
      </c>
      <c r="BX18" s="54">
        <v>0</v>
      </c>
      <c r="BY18" s="141">
        <v>0</v>
      </c>
      <c r="BZ18" s="141">
        <f t="shared" si="0"/>
        <v>0</v>
      </c>
      <c r="CA18" s="54">
        <v>382159.15906804433</v>
      </c>
      <c r="CB18" s="54"/>
      <c r="CC18" s="54"/>
      <c r="CD18" s="58">
        <v>60569.531005496938</v>
      </c>
      <c r="CE18" s="55">
        <f t="shared" si="1"/>
        <v>442728.69007354125</v>
      </c>
      <c r="CF18" s="142">
        <f t="shared" si="3"/>
        <v>1652291.4740253272</v>
      </c>
      <c r="CG18" s="143">
        <f t="shared" si="4"/>
        <v>2798145.2456032499</v>
      </c>
      <c r="CH18" s="143">
        <f>ponuda2013!BX18</f>
        <v>2798145.2456032494</v>
      </c>
      <c r="CI18" s="62">
        <f t="shared" si="2"/>
        <v>0</v>
      </c>
      <c r="CL18" s="62"/>
    </row>
    <row r="19" spans="1:90" customFormat="1" ht="15" x14ac:dyDescent="0.25">
      <c r="A19" s="139">
        <v>12</v>
      </c>
      <c r="B19" s="64" t="s">
        <v>241</v>
      </c>
      <c r="C19" s="65" t="s">
        <v>305</v>
      </c>
      <c r="D19" s="54">
        <v>2538.256557635631</v>
      </c>
      <c r="E19" s="54">
        <v>0</v>
      </c>
      <c r="F19" s="54">
        <v>0</v>
      </c>
      <c r="G19" s="54">
        <v>0</v>
      </c>
      <c r="H19" s="54">
        <v>19444.359631264637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73985.410241248508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15.982556536479308</v>
      </c>
      <c r="AD19" s="54">
        <v>187.40509841822424</v>
      </c>
      <c r="AE19" s="54">
        <v>0</v>
      </c>
      <c r="AF19" s="54">
        <v>63613.950663116178</v>
      </c>
      <c r="AG19" s="54">
        <v>1761.1228778514521</v>
      </c>
      <c r="AH19" s="54">
        <v>0</v>
      </c>
      <c r="AI19" s="54">
        <v>0</v>
      </c>
      <c r="AJ19" s="54">
        <v>0</v>
      </c>
      <c r="AK19" s="54">
        <v>44.095370375320144</v>
      </c>
      <c r="AL19" s="54">
        <v>0</v>
      </c>
      <c r="AM19" s="54">
        <v>76.605107516543839</v>
      </c>
      <c r="AN19" s="54">
        <v>1.3762723558697736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0.27876348845707005</v>
      </c>
      <c r="AZ19" s="54">
        <v>0</v>
      </c>
      <c r="BA19" s="54">
        <v>11838.692043062632</v>
      </c>
      <c r="BB19" s="54">
        <v>0</v>
      </c>
      <c r="BC19" s="54">
        <v>0</v>
      </c>
      <c r="BD19" s="54">
        <v>0</v>
      </c>
      <c r="BE19" s="54">
        <v>0</v>
      </c>
      <c r="BF19" s="54">
        <v>3527.9224160312679</v>
      </c>
      <c r="BG19" s="54">
        <v>282.16428999187701</v>
      </c>
      <c r="BH19" s="54">
        <v>507419.06205448043</v>
      </c>
      <c r="BI19" s="54">
        <v>826.08819224756053</v>
      </c>
      <c r="BJ19" s="54">
        <v>44.071987094438448</v>
      </c>
      <c r="BK19" s="54">
        <v>647.89215825886311</v>
      </c>
      <c r="BL19" s="54">
        <v>14.175740915094853</v>
      </c>
      <c r="BM19" s="54">
        <v>0</v>
      </c>
      <c r="BN19" s="54">
        <v>87.817534266320678</v>
      </c>
      <c r="BO19" s="54">
        <v>0</v>
      </c>
      <c r="BP19" s="54">
        <v>0</v>
      </c>
      <c r="BQ19" s="55">
        <v>686356.72955615574</v>
      </c>
      <c r="BR19" s="54">
        <v>942256.17741547513</v>
      </c>
      <c r="BS19" s="54">
        <v>0</v>
      </c>
      <c r="BT19" s="54">
        <v>1604776.3484361379</v>
      </c>
      <c r="BU19" s="140">
        <v>2547032.5258516129</v>
      </c>
      <c r="BV19" s="54">
        <v>0</v>
      </c>
      <c r="BW19" s="54">
        <v>0</v>
      </c>
      <c r="BX19" s="54">
        <v>0</v>
      </c>
      <c r="BY19" s="141">
        <v>0</v>
      </c>
      <c r="BZ19" s="141">
        <f t="shared" si="0"/>
        <v>0</v>
      </c>
      <c r="CA19" s="54">
        <v>540817.66440782323</v>
      </c>
      <c r="CB19" s="54"/>
      <c r="CC19" s="54"/>
      <c r="CD19" s="58">
        <v>144275.2477915471</v>
      </c>
      <c r="CE19" s="55">
        <f t="shared" si="1"/>
        <v>685092.91219937033</v>
      </c>
      <c r="CF19" s="142">
        <f t="shared" si="3"/>
        <v>3232125.4380509835</v>
      </c>
      <c r="CG19" s="143">
        <f t="shared" si="4"/>
        <v>3918482.1676071393</v>
      </c>
      <c r="CH19" s="143">
        <f>ponuda2013!BX19</f>
        <v>3918482.1676071398</v>
      </c>
      <c r="CI19" s="62">
        <f t="shared" si="2"/>
        <v>0</v>
      </c>
      <c r="CL19" s="62"/>
    </row>
    <row r="20" spans="1:90" customFormat="1" ht="15" x14ac:dyDescent="0.25">
      <c r="A20" s="139">
        <v>13</v>
      </c>
      <c r="B20" s="64" t="s">
        <v>242</v>
      </c>
      <c r="C20" s="65" t="s">
        <v>306</v>
      </c>
      <c r="D20" s="54">
        <v>8906.9528170442791</v>
      </c>
      <c r="E20" s="54">
        <v>0</v>
      </c>
      <c r="F20" s="54">
        <v>95.401627480985397</v>
      </c>
      <c r="G20" s="54">
        <v>4461.2427753860484</v>
      </c>
      <c r="H20" s="54">
        <v>113365.44804045012</v>
      </c>
      <c r="I20" s="54">
        <v>7955.3185537857735</v>
      </c>
      <c r="J20" s="54">
        <v>3545.3228767863543</v>
      </c>
      <c r="K20" s="54">
        <v>1018.6095283450529</v>
      </c>
      <c r="L20" s="54">
        <v>8295.9240364653942</v>
      </c>
      <c r="M20" s="54">
        <v>0</v>
      </c>
      <c r="N20" s="54">
        <v>35035.907668239131</v>
      </c>
      <c r="O20" s="54">
        <v>14518.55434384448</v>
      </c>
      <c r="P20" s="54">
        <v>63397.988310590765</v>
      </c>
      <c r="Q20" s="54">
        <v>7003.6144206124527</v>
      </c>
      <c r="R20" s="54">
        <v>0</v>
      </c>
      <c r="S20" s="54">
        <v>3361.4475479498501</v>
      </c>
      <c r="T20" s="54">
        <v>5336.7243206839748</v>
      </c>
      <c r="U20" s="54">
        <v>24607.493208864693</v>
      </c>
      <c r="V20" s="54">
        <v>6736.6835004285404</v>
      </c>
      <c r="W20" s="54">
        <v>3438.3546479401712</v>
      </c>
      <c r="X20" s="54">
        <v>1728.9793639989105</v>
      </c>
      <c r="Y20" s="54">
        <v>7391.8597015546711</v>
      </c>
      <c r="Z20" s="54">
        <v>1686.149283852184</v>
      </c>
      <c r="AA20" s="54">
        <v>0</v>
      </c>
      <c r="AB20" s="54">
        <v>1472.3096064863737</v>
      </c>
      <c r="AC20" s="54">
        <v>5768.6042405954277</v>
      </c>
      <c r="AD20" s="54">
        <v>104913.53446622228</v>
      </c>
      <c r="AE20" s="54">
        <v>4474.9414673257197</v>
      </c>
      <c r="AF20" s="54">
        <v>19909.590887948998</v>
      </c>
      <c r="AG20" s="54">
        <v>32736.71030687659</v>
      </c>
      <c r="AH20" s="54">
        <v>76936.445229812423</v>
      </c>
      <c r="AI20" s="54">
        <v>0</v>
      </c>
      <c r="AJ20" s="54">
        <v>0</v>
      </c>
      <c r="AK20" s="54">
        <v>1830.9048910596923</v>
      </c>
      <c r="AL20" s="54">
        <v>391.18687588554252</v>
      </c>
      <c r="AM20" s="54">
        <v>5384.7881420453396</v>
      </c>
      <c r="AN20" s="54">
        <v>184.39109715076486</v>
      </c>
      <c r="AO20" s="54">
        <v>0</v>
      </c>
      <c r="AP20" s="54">
        <v>0.62795198934899787</v>
      </c>
      <c r="AQ20" s="54">
        <v>258.93875492040286</v>
      </c>
      <c r="AR20" s="54">
        <v>6410.5196764557732</v>
      </c>
      <c r="AS20" s="54">
        <v>4.3349366002821945</v>
      </c>
      <c r="AT20" s="54">
        <v>2289.2310226450295</v>
      </c>
      <c r="AU20" s="54">
        <v>351.65555036459301</v>
      </c>
      <c r="AV20" s="54">
        <v>0</v>
      </c>
      <c r="AW20" s="54">
        <v>1211.0784006041888</v>
      </c>
      <c r="AX20" s="54">
        <v>5159.151493863028</v>
      </c>
      <c r="AY20" s="54">
        <v>1150.2684821404566</v>
      </c>
      <c r="AZ20" s="54">
        <v>1510.6062124544014</v>
      </c>
      <c r="BA20" s="54">
        <v>419.99986197221369</v>
      </c>
      <c r="BB20" s="54">
        <v>892.22886854308751</v>
      </c>
      <c r="BC20" s="54">
        <v>45.448069427585793</v>
      </c>
      <c r="BD20" s="54">
        <v>764.51840970022158</v>
      </c>
      <c r="BE20" s="54">
        <v>1127.5115604544524</v>
      </c>
      <c r="BF20" s="54">
        <v>15213.272178223426</v>
      </c>
      <c r="BG20" s="54">
        <v>2179.8176203482744</v>
      </c>
      <c r="BH20" s="54">
        <v>1648.7991291211436</v>
      </c>
      <c r="BI20" s="54">
        <v>1141.4010165061441</v>
      </c>
      <c r="BJ20" s="54">
        <v>309.97265245596424</v>
      </c>
      <c r="BK20" s="54">
        <v>39.386940186712707</v>
      </c>
      <c r="BL20" s="54">
        <v>3860.8246409320709</v>
      </c>
      <c r="BM20" s="54">
        <v>0.12348242023374556</v>
      </c>
      <c r="BN20" s="54">
        <v>1603.3793099767915</v>
      </c>
      <c r="BO20" s="54">
        <v>0</v>
      </c>
      <c r="BP20" s="54">
        <v>0</v>
      </c>
      <c r="BQ20" s="55">
        <v>623484.48000801902</v>
      </c>
      <c r="BR20" s="54">
        <v>511112.35990909638</v>
      </c>
      <c r="BS20" s="54">
        <v>0</v>
      </c>
      <c r="BT20" s="54">
        <v>0</v>
      </c>
      <c r="BU20" s="140">
        <v>511112.35990909638</v>
      </c>
      <c r="BV20" s="54">
        <v>0</v>
      </c>
      <c r="BW20" s="54">
        <v>0</v>
      </c>
      <c r="BX20" s="54">
        <v>0</v>
      </c>
      <c r="BY20" s="141">
        <v>0</v>
      </c>
      <c r="BZ20" s="141">
        <f t="shared" si="0"/>
        <v>0</v>
      </c>
      <c r="CA20" s="54">
        <v>264684.93467562407</v>
      </c>
      <c r="CB20" s="54"/>
      <c r="CC20" s="54"/>
      <c r="CD20" s="58">
        <v>49386.869426493853</v>
      </c>
      <c r="CE20" s="55">
        <f t="shared" si="1"/>
        <v>314071.80410211789</v>
      </c>
      <c r="CF20" s="142">
        <f t="shared" si="3"/>
        <v>825184.16401121428</v>
      </c>
      <c r="CG20" s="143">
        <f t="shared" si="4"/>
        <v>1448668.6440192333</v>
      </c>
      <c r="CH20" s="143">
        <f>ponuda2013!BX20</f>
        <v>1448668.6440192331</v>
      </c>
      <c r="CI20" s="62">
        <f t="shared" si="2"/>
        <v>0</v>
      </c>
      <c r="CL20" s="62"/>
    </row>
    <row r="21" spans="1:90" customFormat="1" ht="15" x14ac:dyDescent="0.25">
      <c r="A21" s="139">
        <v>14</v>
      </c>
      <c r="B21" s="64" t="s">
        <v>243</v>
      </c>
      <c r="C21" s="65" t="s">
        <v>307</v>
      </c>
      <c r="D21" s="54">
        <v>4256.5214319526895</v>
      </c>
      <c r="E21" s="54">
        <v>0</v>
      </c>
      <c r="F21" s="54">
        <v>93.20713979360859</v>
      </c>
      <c r="G21" s="54">
        <v>1877.6450697071712</v>
      </c>
      <c r="H21" s="54">
        <v>27785.782649321085</v>
      </c>
      <c r="I21" s="54">
        <v>0</v>
      </c>
      <c r="J21" s="54">
        <v>3350.2833961456072</v>
      </c>
      <c r="K21" s="54">
        <v>0</v>
      </c>
      <c r="L21" s="54">
        <v>0</v>
      </c>
      <c r="M21" s="54">
        <v>0</v>
      </c>
      <c r="N21" s="54">
        <v>2308.8210674787324</v>
      </c>
      <c r="O21" s="54">
        <v>2097.4007010523715</v>
      </c>
      <c r="P21" s="54">
        <v>8624.9412913839606</v>
      </c>
      <c r="Q21" s="54">
        <v>194069.82099474306</v>
      </c>
      <c r="R21" s="54">
        <v>1778.714791528243</v>
      </c>
      <c r="S21" s="54">
        <v>4339.2903982828475</v>
      </c>
      <c r="T21" s="54">
        <v>2487.5355061898636</v>
      </c>
      <c r="U21" s="54">
        <v>3837.7000044518841</v>
      </c>
      <c r="V21" s="54">
        <v>1853.9436866856231</v>
      </c>
      <c r="W21" s="54">
        <v>149.6347237743185</v>
      </c>
      <c r="X21" s="54">
        <v>1340.6514316367229</v>
      </c>
      <c r="Y21" s="54">
        <v>2481.876338332223</v>
      </c>
      <c r="Z21" s="54">
        <v>97.650672645759542</v>
      </c>
      <c r="AA21" s="54">
        <v>0</v>
      </c>
      <c r="AB21" s="54">
        <v>0</v>
      </c>
      <c r="AC21" s="54">
        <v>2009.7085794629627</v>
      </c>
      <c r="AD21" s="54">
        <v>433894.4523066908</v>
      </c>
      <c r="AE21" s="54">
        <v>290.1881458957202</v>
      </c>
      <c r="AF21" s="54">
        <v>5985.9400149182402</v>
      </c>
      <c r="AG21" s="54">
        <v>7785.0417686331957</v>
      </c>
      <c r="AH21" s="54">
        <v>290.57770209144587</v>
      </c>
      <c r="AI21" s="54">
        <v>0</v>
      </c>
      <c r="AJ21" s="54">
        <v>0</v>
      </c>
      <c r="AK21" s="54">
        <v>3035.9677915122497</v>
      </c>
      <c r="AL21" s="54">
        <v>0</v>
      </c>
      <c r="AM21" s="54">
        <v>8507.3694305700974</v>
      </c>
      <c r="AN21" s="54">
        <v>2.8915018658274523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2953.2039438326628</v>
      </c>
      <c r="AV21" s="54">
        <v>0</v>
      </c>
      <c r="AW21" s="54">
        <v>1032.3758029749229</v>
      </c>
      <c r="AX21" s="54">
        <v>4054.687586714082</v>
      </c>
      <c r="AY21" s="54">
        <v>440.02570441713897</v>
      </c>
      <c r="AZ21" s="54">
        <v>0</v>
      </c>
      <c r="BA21" s="54">
        <v>383.66132509474625</v>
      </c>
      <c r="BB21" s="54">
        <v>0</v>
      </c>
      <c r="BC21" s="54">
        <v>4.8584409368099291</v>
      </c>
      <c r="BD21" s="54">
        <v>0</v>
      </c>
      <c r="BE21" s="54">
        <v>371.79807199943946</v>
      </c>
      <c r="BF21" s="54">
        <v>15827.303997570574</v>
      </c>
      <c r="BG21" s="54">
        <v>106.85098280624034</v>
      </c>
      <c r="BH21" s="54">
        <v>2846.2971694068665</v>
      </c>
      <c r="BI21" s="54">
        <v>232.65112005369136</v>
      </c>
      <c r="BJ21" s="54">
        <v>1669.0953157494237</v>
      </c>
      <c r="BK21" s="54">
        <v>0</v>
      </c>
      <c r="BL21" s="54">
        <v>792.75796533526534</v>
      </c>
      <c r="BM21" s="54">
        <v>0</v>
      </c>
      <c r="BN21" s="54">
        <v>4118.3794641496843</v>
      </c>
      <c r="BO21" s="54">
        <v>0</v>
      </c>
      <c r="BP21" s="54">
        <v>0</v>
      </c>
      <c r="BQ21" s="55">
        <v>759467.50542778778</v>
      </c>
      <c r="BR21" s="54">
        <v>197033.24012401988</v>
      </c>
      <c r="BS21" s="54">
        <v>0</v>
      </c>
      <c r="BT21" s="54">
        <v>0</v>
      </c>
      <c r="BU21" s="140">
        <v>197033.24012401988</v>
      </c>
      <c r="BV21" s="54">
        <v>1354.7338401311351</v>
      </c>
      <c r="BW21" s="54">
        <v>0</v>
      </c>
      <c r="BX21" s="54">
        <v>0</v>
      </c>
      <c r="BY21" s="141">
        <v>0</v>
      </c>
      <c r="BZ21" s="141">
        <f t="shared" si="0"/>
        <v>1354.7338401311351</v>
      </c>
      <c r="CA21" s="54">
        <v>370114.43645532615</v>
      </c>
      <c r="CB21" s="54"/>
      <c r="CC21" s="54"/>
      <c r="CD21" s="58">
        <v>61870.574761481788</v>
      </c>
      <c r="CE21" s="55">
        <f t="shared" si="1"/>
        <v>431985.01121680794</v>
      </c>
      <c r="CF21" s="142">
        <f t="shared" si="3"/>
        <v>630372.98518095899</v>
      </c>
      <c r="CG21" s="143">
        <f t="shared" si="4"/>
        <v>1389840.4906087467</v>
      </c>
      <c r="CH21" s="143">
        <f>ponuda2013!BX21</f>
        <v>1389840.4906087469</v>
      </c>
      <c r="CI21" s="62">
        <f t="shared" si="2"/>
        <v>0</v>
      </c>
      <c r="CL21" s="62"/>
    </row>
    <row r="22" spans="1:90" customFormat="1" ht="15" x14ac:dyDescent="0.25">
      <c r="A22" s="139">
        <v>15</v>
      </c>
      <c r="B22" s="64" t="s">
        <v>244</v>
      </c>
      <c r="C22" s="65" t="s">
        <v>308</v>
      </c>
      <c r="D22" s="54">
        <v>1212.5978320441609</v>
      </c>
      <c r="E22" s="54">
        <v>0</v>
      </c>
      <c r="F22" s="54">
        <v>128.77617468534694</v>
      </c>
      <c r="G22" s="54">
        <v>0</v>
      </c>
      <c r="H22" s="54">
        <v>16918.913606507263</v>
      </c>
      <c r="I22" s="54">
        <v>0</v>
      </c>
      <c r="J22" s="54">
        <v>1800.7783926324387</v>
      </c>
      <c r="K22" s="54">
        <v>865.0958927338703</v>
      </c>
      <c r="L22" s="54">
        <v>7475.6151458748955</v>
      </c>
      <c r="M22" s="54">
        <v>0</v>
      </c>
      <c r="N22" s="54">
        <v>24.020781895118716</v>
      </c>
      <c r="O22" s="54">
        <v>0</v>
      </c>
      <c r="P22" s="54">
        <v>0</v>
      </c>
      <c r="Q22" s="54">
        <v>14167.704095606494</v>
      </c>
      <c r="R22" s="54">
        <v>18010.607241458165</v>
      </c>
      <c r="S22" s="54">
        <v>704882.72395211132</v>
      </c>
      <c r="T22" s="54">
        <v>19648.9598572332</v>
      </c>
      <c r="U22" s="54">
        <v>187585.40628042113</v>
      </c>
      <c r="V22" s="54">
        <v>164807.22647885987</v>
      </c>
      <c r="W22" s="54">
        <v>28071.581529465402</v>
      </c>
      <c r="X22" s="54">
        <v>7523.785686870192</v>
      </c>
      <c r="Y22" s="54">
        <v>30245.491250907009</v>
      </c>
      <c r="Z22" s="54">
        <v>14894.291061578917</v>
      </c>
      <c r="AA22" s="54">
        <v>0</v>
      </c>
      <c r="AB22" s="54">
        <v>0</v>
      </c>
      <c r="AC22" s="54">
        <v>944.86462743530069</v>
      </c>
      <c r="AD22" s="54">
        <v>846168.73824684229</v>
      </c>
      <c r="AE22" s="54">
        <v>0</v>
      </c>
      <c r="AF22" s="54">
        <v>6959.6412365616989</v>
      </c>
      <c r="AG22" s="54">
        <v>83.696202258377525</v>
      </c>
      <c r="AH22" s="54">
        <v>295.24709715072612</v>
      </c>
      <c r="AI22" s="54">
        <v>0</v>
      </c>
      <c r="AJ22" s="54">
        <v>0</v>
      </c>
      <c r="AK22" s="54">
        <v>3772.1301784884295</v>
      </c>
      <c r="AL22" s="54">
        <v>0</v>
      </c>
      <c r="AM22" s="54">
        <v>1681.3183053939379</v>
      </c>
      <c r="AN22" s="54">
        <v>586.43200506322103</v>
      </c>
      <c r="AO22" s="54">
        <v>0</v>
      </c>
      <c r="AP22" s="54">
        <v>0</v>
      </c>
      <c r="AQ22" s="54">
        <v>14.984373053718711</v>
      </c>
      <c r="AR22" s="54">
        <v>0</v>
      </c>
      <c r="AS22" s="54">
        <v>0</v>
      </c>
      <c r="AT22" s="54">
        <v>0</v>
      </c>
      <c r="AU22" s="54">
        <v>31344.539758229683</v>
      </c>
      <c r="AV22" s="54">
        <v>0</v>
      </c>
      <c r="AW22" s="54">
        <v>0</v>
      </c>
      <c r="AX22" s="54">
        <v>424.49362961437134</v>
      </c>
      <c r="AY22" s="54">
        <v>0</v>
      </c>
      <c r="AZ22" s="54">
        <v>0</v>
      </c>
      <c r="BA22" s="54">
        <v>37.351962283742075</v>
      </c>
      <c r="BB22" s="54">
        <v>0</v>
      </c>
      <c r="BC22" s="54">
        <v>0</v>
      </c>
      <c r="BD22" s="54">
        <v>0</v>
      </c>
      <c r="BE22" s="54">
        <v>252.00618623425257</v>
      </c>
      <c r="BF22" s="54">
        <v>12.304474939976384</v>
      </c>
      <c r="BG22" s="54">
        <v>0</v>
      </c>
      <c r="BH22" s="54">
        <v>219.08977628588994</v>
      </c>
      <c r="BI22" s="54">
        <v>0</v>
      </c>
      <c r="BJ22" s="54">
        <v>408.65566512388079</v>
      </c>
      <c r="BK22" s="54">
        <v>455.01139806926744</v>
      </c>
      <c r="BL22" s="54">
        <v>0</v>
      </c>
      <c r="BM22" s="54">
        <v>0</v>
      </c>
      <c r="BN22" s="54">
        <v>242.52727383471208</v>
      </c>
      <c r="BO22" s="54">
        <v>0</v>
      </c>
      <c r="BP22" s="54">
        <v>0</v>
      </c>
      <c r="BQ22" s="55">
        <v>2112166.6076577478</v>
      </c>
      <c r="BR22" s="54">
        <v>40340.667015697851</v>
      </c>
      <c r="BS22" s="54">
        <v>0</v>
      </c>
      <c r="BT22" s="54">
        <v>0</v>
      </c>
      <c r="BU22" s="140">
        <v>40340.667015697851</v>
      </c>
      <c r="BV22" s="54">
        <v>22111.82355836649</v>
      </c>
      <c r="BW22" s="54">
        <v>0</v>
      </c>
      <c r="BX22" s="54">
        <v>0</v>
      </c>
      <c r="BY22" s="141">
        <v>0</v>
      </c>
      <c r="BZ22" s="141">
        <f t="shared" si="0"/>
        <v>22111.82355836649</v>
      </c>
      <c r="CA22" s="54">
        <v>180523.16279229079</v>
      </c>
      <c r="CB22" s="54"/>
      <c r="CC22" s="54"/>
      <c r="CD22" s="58">
        <v>567.0574559377427</v>
      </c>
      <c r="CE22" s="55">
        <f t="shared" si="1"/>
        <v>181090.22024822855</v>
      </c>
      <c r="CF22" s="142">
        <f t="shared" si="3"/>
        <v>243542.71082229289</v>
      </c>
      <c r="CG22" s="143">
        <f t="shared" si="4"/>
        <v>2355709.3184800409</v>
      </c>
      <c r="CH22" s="143">
        <f>ponuda2013!BX22</f>
        <v>2355709.3184800404</v>
      </c>
      <c r="CI22" s="62">
        <f t="shared" si="2"/>
        <v>0</v>
      </c>
      <c r="CL22" s="62"/>
    </row>
    <row r="23" spans="1:90" customFormat="1" ht="15" x14ac:dyDescent="0.25">
      <c r="A23" s="139">
        <v>16</v>
      </c>
      <c r="B23" s="64" t="s">
        <v>245</v>
      </c>
      <c r="C23" s="65" t="s">
        <v>309</v>
      </c>
      <c r="D23" s="54">
        <v>48176.696790530288</v>
      </c>
      <c r="E23" s="54">
        <v>0</v>
      </c>
      <c r="F23" s="54">
        <v>0</v>
      </c>
      <c r="G23" s="54">
        <v>0</v>
      </c>
      <c r="H23" s="54">
        <v>85929.356739057737</v>
      </c>
      <c r="I23" s="54">
        <v>6311.6160288844594</v>
      </c>
      <c r="J23" s="54">
        <v>28409.438735277032</v>
      </c>
      <c r="K23" s="54">
        <v>0</v>
      </c>
      <c r="L23" s="54">
        <v>0</v>
      </c>
      <c r="M23" s="54">
        <v>0</v>
      </c>
      <c r="N23" s="54">
        <v>10293.99800815878</v>
      </c>
      <c r="O23" s="54">
        <v>4098.7980466486642</v>
      </c>
      <c r="P23" s="54">
        <v>38109.630585038212</v>
      </c>
      <c r="Q23" s="54">
        <v>22646.55649513231</v>
      </c>
      <c r="R23" s="54">
        <v>33921.155095994654</v>
      </c>
      <c r="S23" s="54">
        <v>433015.01233113318</v>
      </c>
      <c r="T23" s="54">
        <v>48346.304208940135</v>
      </c>
      <c r="U23" s="54">
        <v>133333.20340222586</v>
      </c>
      <c r="V23" s="54">
        <v>191115.1352788487</v>
      </c>
      <c r="W23" s="54">
        <v>7806.7337481638533</v>
      </c>
      <c r="X23" s="54">
        <v>160897.97659506762</v>
      </c>
      <c r="Y23" s="54">
        <v>56513.314615690615</v>
      </c>
      <c r="Z23" s="54">
        <v>36254.335093508329</v>
      </c>
      <c r="AA23" s="54">
        <v>0</v>
      </c>
      <c r="AB23" s="54">
        <v>0</v>
      </c>
      <c r="AC23" s="54">
        <v>13325.688878342542</v>
      </c>
      <c r="AD23" s="54">
        <v>389015.18010042037</v>
      </c>
      <c r="AE23" s="54">
        <v>25655.282011140658</v>
      </c>
      <c r="AF23" s="54">
        <v>71525.597930954536</v>
      </c>
      <c r="AG23" s="54">
        <v>25269.466349805916</v>
      </c>
      <c r="AH23" s="54">
        <v>12336.550909593348</v>
      </c>
      <c r="AI23" s="54">
        <v>0</v>
      </c>
      <c r="AJ23" s="54">
        <v>0</v>
      </c>
      <c r="AK23" s="54">
        <v>5561.6037002190214</v>
      </c>
      <c r="AL23" s="54">
        <v>0</v>
      </c>
      <c r="AM23" s="54">
        <v>10874.578532719548</v>
      </c>
      <c r="AN23" s="54">
        <v>128.91752038184873</v>
      </c>
      <c r="AO23" s="54">
        <v>0</v>
      </c>
      <c r="AP23" s="54">
        <v>0</v>
      </c>
      <c r="AQ23" s="54">
        <v>1821.9176285146075</v>
      </c>
      <c r="AR23" s="54">
        <v>6443.6682668255535</v>
      </c>
      <c r="AS23" s="54">
        <v>0</v>
      </c>
      <c r="AT23" s="54">
        <v>0</v>
      </c>
      <c r="AU23" s="54">
        <v>25467.112906824783</v>
      </c>
      <c r="AV23" s="54">
        <v>0</v>
      </c>
      <c r="AW23" s="54">
        <v>12099.360308581356</v>
      </c>
      <c r="AX23" s="54">
        <v>25606.756282905841</v>
      </c>
      <c r="AY23" s="54">
        <v>8146.6685736160907</v>
      </c>
      <c r="AZ23" s="54">
        <v>237.81735530235605</v>
      </c>
      <c r="BA23" s="54">
        <v>0</v>
      </c>
      <c r="BB23" s="54">
        <v>0</v>
      </c>
      <c r="BC23" s="54">
        <v>922.51211687833802</v>
      </c>
      <c r="BD23" s="54">
        <v>0</v>
      </c>
      <c r="BE23" s="54">
        <v>3033.5725781719507</v>
      </c>
      <c r="BF23" s="54">
        <v>120496.06997137082</v>
      </c>
      <c r="BG23" s="54">
        <v>5315.2227013019565</v>
      </c>
      <c r="BH23" s="54">
        <v>758.38775365961396</v>
      </c>
      <c r="BI23" s="54">
        <v>218.44144083463729</v>
      </c>
      <c r="BJ23" s="54">
        <v>3127.4314505663328</v>
      </c>
      <c r="BK23" s="54">
        <v>160.12811208710471</v>
      </c>
      <c r="BL23" s="54">
        <v>2705.378970503406</v>
      </c>
      <c r="BM23" s="54">
        <v>0</v>
      </c>
      <c r="BN23" s="54">
        <v>7265.35128837922</v>
      </c>
      <c r="BO23" s="54">
        <v>0</v>
      </c>
      <c r="BP23" s="54">
        <v>0</v>
      </c>
      <c r="BQ23" s="55">
        <v>2122697.9254382011</v>
      </c>
      <c r="BR23" s="54">
        <v>48462.100658510906</v>
      </c>
      <c r="BS23" s="54">
        <v>0</v>
      </c>
      <c r="BT23" s="54">
        <v>0</v>
      </c>
      <c r="BU23" s="140">
        <v>48462.100658510906</v>
      </c>
      <c r="BV23" s="54">
        <v>656372.53396224044</v>
      </c>
      <c r="BW23" s="54">
        <v>0</v>
      </c>
      <c r="BX23" s="54">
        <v>0</v>
      </c>
      <c r="BY23" s="141">
        <v>0</v>
      </c>
      <c r="BZ23" s="141">
        <f t="shared" si="0"/>
        <v>656372.53396224044</v>
      </c>
      <c r="CA23" s="54">
        <v>1427811.6471444373</v>
      </c>
      <c r="CB23" s="54"/>
      <c r="CC23" s="54"/>
      <c r="CD23" s="58">
        <v>90753.608365289329</v>
      </c>
      <c r="CE23" s="55">
        <f t="shared" si="1"/>
        <v>1518565.2555097267</v>
      </c>
      <c r="CF23" s="142">
        <f t="shared" si="3"/>
        <v>2223399.890130478</v>
      </c>
      <c r="CG23" s="143">
        <f t="shared" si="4"/>
        <v>4346097.815568679</v>
      </c>
      <c r="CH23" s="143">
        <f>ponuda2013!BX23</f>
        <v>4346097.8155686799</v>
      </c>
      <c r="CI23" s="62">
        <f t="shared" si="2"/>
        <v>0</v>
      </c>
      <c r="CL23" s="62"/>
    </row>
    <row r="24" spans="1:90" customFormat="1" ht="15" x14ac:dyDescent="0.25">
      <c r="A24" s="139">
        <v>17</v>
      </c>
      <c r="B24" s="64" t="s">
        <v>246</v>
      </c>
      <c r="C24" s="65" t="s">
        <v>310</v>
      </c>
      <c r="D24" s="54">
        <v>604.94908766533683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869.70480319197679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3583.0122843550821</v>
      </c>
      <c r="T24" s="54">
        <v>226597.27806744177</v>
      </c>
      <c r="U24" s="54">
        <v>52966.563800182215</v>
      </c>
      <c r="V24" s="54">
        <v>56537.297912648311</v>
      </c>
      <c r="W24" s="54">
        <v>3764.5353465501212</v>
      </c>
      <c r="X24" s="54">
        <v>8781.1677563020003</v>
      </c>
      <c r="Y24" s="54">
        <v>2355.9612523791307</v>
      </c>
      <c r="Z24" s="54">
        <v>10355.127099879479</v>
      </c>
      <c r="AA24" s="54">
        <v>0</v>
      </c>
      <c r="AB24" s="54">
        <v>0</v>
      </c>
      <c r="AC24" s="54">
        <v>981.08079725636219</v>
      </c>
      <c r="AD24" s="54">
        <v>15940.390876428413</v>
      </c>
      <c r="AE24" s="54">
        <v>3329.4485282628284</v>
      </c>
      <c r="AF24" s="54">
        <v>26296.282334667274</v>
      </c>
      <c r="AG24" s="54">
        <v>12812.237961953726</v>
      </c>
      <c r="AH24" s="54">
        <v>644.98392310729139</v>
      </c>
      <c r="AI24" s="54">
        <v>0</v>
      </c>
      <c r="AJ24" s="54">
        <v>1780.8350976363856</v>
      </c>
      <c r="AK24" s="54">
        <v>2267.59437653743</v>
      </c>
      <c r="AL24" s="54">
        <v>102.11316372816609</v>
      </c>
      <c r="AM24" s="54">
        <v>9647.6899895839888</v>
      </c>
      <c r="AN24" s="54">
        <v>2160.3256192656663</v>
      </c>
      <c r="AO24" s="54">
        <v>1659.6457865033522</v>
      </c>
      <c r="AP24" s="54">
        <v>66148.126306949271</v>
      </c>
      <c r="AQ24" s="54">
        <v>37814.697915215183</v>
      </c>
      <c r="AR24" s="54">
        <v>7236.4332335136196</v>
      </c>
      <c r="AS24" s="54">
        <v>1635.455263816915</v>
      </c>
      <c r="AT24" s="54">
        <v>650.37013860401316</v>
      </c>
      <c r="AU24" s="54">
        <v>1123.5869605978835</v>
      </c>
      <c r="AV24" s="54">
        <v>0</v>
      </c>
      <c r="AW24" s="54">
        <v>1818.372110827394</v>
      </c>
      <c r="AX24" s="54">
        <v>1679.7347741421113</v>
      </c>
      <c r="AY24" s="54">
        <v>10236.476957608695</v>
      </c>
      <c r="AZ24" s="54">
        <v>1606.1470111233434</v>
      </c>
      <c r="BA24" s="54">
        <v>6424.3605661940155</v>
      </c>
      <c r="BB24" s="54">
        <v>0</v>
      </c>
      <c r="BC24" s="54">
        <v>48.648612361186991</v>
      </c>
      <c r="BD24" s="54">
        <v>599.88010095153322</v>
      </c>
      <c r="BE24" s="54">
        <v>5299.2377131392677</v>
      </c>
      <c r="BF24" s="54">
        <v>62285.265147042672</v>
      </c>
      <c r="BG24" s="54">
        <v>7048.2983849825196</v>
      </c>
      <c r="BH24" s="54">
        <v>21577.66166035162</v>
      </c>
      <c r="BI24" s="54">
        <v>0</v>
      </c>
      <c r="BJ24" s="54">
        <v>2879.4257925274942</v>
      </c>
      <c r="BK24" s="54">
        <v>824.6107838982</v>
      </c>
      <c r="BL24" s="54">
        <v>3518.9344012500919</v>
      </c>
      <c r="BM24" s="54">
        <v>53771.831996762565</v>
      </c>
      <c r="BN24" s="54">
        <v>847.59789172510693</v>
      </c>
      <c r="BO24" s="54">
        <v>0</v>
      </c>
      <c r="BP24" s="54">
        <v>0</v>
      </c>
      <c r="BQ24" s="55">
        <v>739113.37958911096</v>
      </c>
      <c r="BR24" s="54">
        <v>49959.748673490809</v>
      </c>
      <c r="BS24" s="54">
        <v>0</v>
      </c>
      <c r="BT24" s="54">
        <v>0</v>
      </c>
      <c r="BU24" s="140">
        <v>49959.748673490809</v>
      </c>
      <c r="BV24" s="54">
        <v>734236.36539001204</v>
      </c>
      <c r="BW24" s="54">
        <v>0</v>
      </c>
      <c r="BX24" s="54">
        <v>0</v>
      </c>
      <c r="BY24" s="141">
        <v>0</v>
      </c>
      <c r="BZ24" s="141">
        <f t="shared" si="0"/>
        <v>734236.36539001204</v>
      </c>
      <c r="CA24" s="54">
        <v>494985.87893505179</v>
      </c>
      <c r="CB24" s="54"/>
      <c r="CC24" s="54"/>
      <c r="CD24" s="58">
        <v>210423.37342918286</v>
      </c>
      <c r="CE24" s="55">
        <f t="shared" si="1"/>
        <v>705409.25236423465</v>
      </c>
      <c r="CF24" s="142">
        <f t="shared" si="3"/>
        <v>1489605.3664277373</v>
      </c>
      <c r="CG24" s="143">
        <f t="shared" si="4"/>
        <v>2228718.7460168484</v>
      </c>
      <c r="CH24" s="143">
        <f>ponuda2013!BX24</f>
        <v>2228718.7460168484</v>
      </c>
      <c r="CI24" s="62">
        <f t="shared" si="2"/>
        <v>0</v>
      </c>
      <c r="CL24" s="62"/>
    </row>
    <row r="25" spans="1:90" customFormat="1" ht="15" x14ac:dyDescent="0.25">
      <c r="A25" s="139">
        <v>18</v>
      </c>
      <c r="B25" s="64" t="s">
        <v>247</v>
      </c>
      <c r="C25" s="65" t="s">
        <v>311</v>
      </c>
      <c r="D25" s="54">
        <v>2865.9724480986451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2318.4216428513982</v>
      </c>
      <c r="S25" s="54">
        <v>8556.8896964622509</v>
      </c>
      <c r="T25" s="54">
        <v>9188.018498806121</v>
      </c>
      <c r="U25" s="54">
        <v>159879.17762853269</v>
      </c>
      <c r="V25" s="54">
        <v>15972.50026189741</v>
      </c>
      <c r="W25" s="54">
        <v>1557.5517702246541</v>
      </c>
      <c r="X25" s="54">
        <v>5406.8414160069451</v>
      </c>
      <c r="Y25" s="54">
        <v>1578.0867745076196</v>
      </c>
      <c r="Z25" s="54">
        <v>8663.3952807904698</v>
      </c>
      <c r="AA25" s="54">
        <v>0</v>
      </c>
      <c r="AB25" s="54">
        <v>0</v>
      </c>
      <c r="AC25" s="54">
        <v>2588.4504209583238</v>
      </c>
      <c r="AD25" s="54">
        <v>180003.7935274661</v>
      </c>
      <c r="AE25" s="54">
        <v>374.08615333736589</v>
      </c>
      <c r="AF25" s="54">
        <v>12416.481953706829</v>
      </c>
      <c r="AG25" s="54">
        <v>4442.5816899585152</v>
      </c>
      <c r="AH25" s="54">
        <v>4107.0639245462489</v>
      </c>
      <c r="AI25" s="54">
        <v>0</v>
      </c>
      <c r="AJ25" s="54">
        <v>0</v>
      </c>
      <c r="AK25" s="54">
        <v>3806.4650108544188</v>
      </c>
      <c r="AL25" s="54">
        <v>0</v>
      </c>
      <c r="AM25" s="54">
        <v>6628.174991565962</v>
      </c>
      <c r="AN25" s="54">
        <v>13.408541877478262</v>
      </c>
      <c r="AO25" s="54">
        <v>1434.893110513832</v>
      </c>
      <c r="AP25" s="54">
        <v>2.0672719570600817</v>
      </c>
      <c r="AQ25" s="54">
        <v>94.444833029960066</v>
      </c>
      <c r="AR25" s="54">
        <v>60.662816468768575</v>
      </c>
      <c r="AS25" s="54">
        <v>0.47826501671719157</v>
      </c>
      <c r="AT25" s="54">
        <v>0</v>
      </c>
      <c r="AU25" s="54">
        <v>33140.378193355849</v>
      </c>
      <c r="AV25" s="54">
        <v>0</v>
      </c>
      <c r="AW25" s="54">
        <v>65.027641097095824</v>
      </c>
      <c r="AX25" s="54">
        <v>299.96181105697679</v>
      </c>
      <c r="AY25" s="54">
        <v>1483.3359340537718</v>
      </c>
      <c r="AZ25" s="54">
        <v>15.753790785537326</v>
      </c>
      <c r="BA25" s="54">
        <v>49.717148102978513</v>
      </c>
      <c r="BB25" s="54">
        <v>0</v>
      </c>
      <c r="BC25" s="54">
        <v>20.474390878545076</v>
      </c>
      <c r="BD25" s="54">
        <v>0</v>
      </c>
      <c r="BE25" s="54">
        <v>3295.6381096218288</v>
      </c>
      <c r="BF25" s="54">
        <v>283.13379589654289</v>
      </c>
      <c r="BG25" s="54">
        <v>1547.6119032905942</v>
      </c>
      <c r="BH25" s="54">
        <v>732.23028909397362</v>
      </c>
      <c r="BI25" s="54">
        <v>124.87121062573283</v>
      </c>
      <c r="BJ25" s="54">
        <v>770.85006159363252</v>
      </c>
      <c r="BK25" s="54">
        <v>191.32758374492084</v>
      </c>
      <c r="BL25" s="54">
        <v>711.82708586716365</v>
      </c>
      <c r="BM25" s="54">
        <v>3156.6932922070223</v>
      </c>
      <c r="BN25" s="54">
        <v>1092.6418127523186</v>
      </c>
      <c r="BO25" s="54">
        <v>0</v>
      </c>
      <c r="BP25" s="54">
        <v>0</v>
      </c>
      <c r="BQ25" s="55">
        <v>478941.38198346022</v>
      </c>
      <c r="BR25" s="54">
        <v>849090.49815641367</v>
      </c>
      <c r="BS25" s="54">
        <v>0</v>
      </c>
      <c r="BT25" s="54">
        <v>0</v>
      </c>
      <c r="BU25" s="140">
        <v>849090.49815641367</v>
      </c>
      <c r="BV25" s="54">
        <v>619937.83740943647</v>
      </c>
      <c r="BW25" s="54">
        <v>0</v>
      </c>
      <c r="BX25" s="54">
        <v>0</v>
      </c>
      <c r="BY25" s="141">
        <v>0</v>
      </c>
      <c r="BZ25" s="141">
        <f t="shared" si="0"/>
        <v>619937.83740943647</v>
      </c>
      <c r="CA25" s="54">
        <v>911582.74466466799</v>
      </c>
      <c r="CB25" s="54"/>
      <c r="CC25" s="54"/>
      <c r="CD25" s="58">
        <v>61529.957676036924</v>
      </c>
      <c r="CE25" s="55">
        <f t="shared" si="1"/>
        <v>973112.70234070485</v>
      </c>
      <c r="CF25" s="142">
        <f t="shared" si="3"/>
        <v>2442141.037906555</v>
      </c>
      <c r="CG25" s="143">
        <f t="shared" si="4"/>
        <v>2921082.4198900154</v>
      </c>
      <c r="CH25" s="143">
        <f>ponuda2013!BX25</f>
        <v>2921082.4198900149</v>
      </c>
      <c r="CI25" s="62">
        <f t="shared" si="2"/>
        <v>0</v>
      </c>
      <c r="CL25" s="62"/>
    </row>
    <row r="26" spans="1:90" customFormat="1" ht="15" x14ac:dyDescent="0.25">
      <c r="A26" s="139">
        <v>19</v>
      </c>
      <c r="B26" s="64" t="s">
        <v>248</v>
      </c>
      <c r="C26" s="65" t="s">
        <v>312</v>
      </c>
      <c r="D26" s="54">
        <v>22828.866904429615</v>
      </c>
      <c r="E26" s="54">
        <v>0</v>
      </c>
      <c r="F26" s="54">
        <v>0</v>
      </c>
      <c r="G26" s="54">
        <v>10123.648188232362</v>
      </c>
      <c r="H26" s="54">
        <v>13503.437811706346</v>
      </c>
      <c r="I26" s="54">
        <v>5478.4974796424622</v>
      </c>
      <c r="J26" s="54">
        <v>0</v>
      </c>
      <c r="K26" s="54">
        <v>0</v>
      </c>
      <c r="L26" s="54">
        <v>2106.5234512469801</v>
      </c>
      <c r="M26" s="54">
        <v>0</v>
      </c>
      <c r="N26" s="54">
        <v>0</v>
      </c>
      <c r="O26" s="54">
        <v>26.473137664174239</v>
      </c>
      <c r="P26" s="54">
        <v>1719.8042168797344</v>
      </c>
      <c r="Q26" s="54">
        <v>6461.6984147953945</v>
      </c>
      <c r="R26" s="54">
        <v>0</v>
      </c>
      <c r="S26" s="54">
        <v>16784.706862642684</v>
      </c>
      <c r="T26" s="54">
        <v>892.50873681366488</v>
      </c>
      <c r="U26" s="54">
        <v>6162.4613794343113</v>
      </c>
      <c r="V26" s="54">
        <v>33801.56299464708</v>
      </c>
      <c r="W26" s="54">
        <v>1120.6427370474923</v>
      </c>
      <c r="X26" s="54">
        <v>24510.800665743471</v>
      </c>
      <c r="Y26" s="54">
        <v>1889.3348719310088</v>
      </c>
      <c r="Z26" s="54">
        <v>17429.215186122576</v>
      </c>
      <c r="AA26" s="54">
        <v>0</v>
      </c>
      <c r="AB26" s="54">
        <v>0</v>
      </c>
      <c r="AC26" s="54">
        <v>1714.7730635338446</v>
      </c>
      <c r="AD26" s="54">
        <v>131347.47161589356</v>
      </c>
      <c r="AE26" s="54">
        <v>303.97499092202082</v>
      </c>
      <c r="AF26" s="54">
        <v>15308.228900898466</v>
      </c>
      <c r="AG26" s="54">
        <v>2911.9638512658303</v>
      </c>
      <c r="AH26" s="54">
        <v>3916.5675288882753</v>
      </c>
      <c r="AI26" s="54">
        <v>7052.437218842585</v>
      </c>
      <c r="AJ26" s="54">
        <v>0</v>
      </c>
      <c r="AK26" s="54">
        <v>2585.6508180686392</v>
      </c>
      <c r="AL26" s="54">
        <v>0</v>
      </c>
      <c r="AM26" s="54">
        <v>3782.9724750828013</v>
      </c>
      <c r="AN26" s="54">
        <v>48.948959552479046</v>
      </c>
      <c r="AO26" s="54">
        <v>0</v>
      </c>
      <c r="AP26" s="54">
        <v>0</v>
      </c>
      <c r="AQ26" s="54">
        <v>443.00858739581344</v>
      </c>
      <c r="AR26" s="54">
        <v>25.551815568666768</v>
      </c>
      <c r="AS26" s="54">
        <v>15.239808725793154</v>
      </c>
      <c r="AT26" s="54">
        <v>794.1092140282002</v>
      </c>
      <c r="AU26" s="54">
        <v>1810.8432936751765</v>
      </c>
      <c r="AV26" s="54">
        <v>0</v>
      </c>
      <c r="AW26" s="54">
        <v>1.6688186304469101</v>
      </c>
      <c r="AX26" s="54">
        <v>358.34061156818336</v>
      </c>
      <c r="AY26" s="54">
        <v>0</v>
      </c>
      <c r="AZ26" s="54">
        <v>0</v>
      </c>
      <c r="BA26" s="54">
        <v>13.433207120551691</v>
      </c>
      <c r="BB26" s="54">
        <v>0</v>
      </c>
      <c r="BC26" s="54">
        <v>16.30313426559534</v>
      </c>
      <c r="BD26" s="54">
        <v>0</v>
      </c>
      <c r="BE26" s="54">
        <v>453.05764780482133</v>
      </c>
      <c r="BF26" s="54">
        <v>2671.6203159271968</v>
      </c>
      <c r="BG26" s="54">
        <v>672.21617747904043</v>
      </c>
      <c r="BH26" s="54">
        <v>1538.1633159832427</v>
      </c>
      <c r="BI26" s="54">
        <v>1347.2451349638548</v>
      </c>
      <c r="BJ26" s="54">
        <v>734.3852494318254</v>
      </c>
      <c r="BK26" s="54">
        <v>0</v>
      </c>
      <c r="BL26" s="54">
        <v>335.75102376779972</v>
      </c>
      <c r="BM26" s="54">
        <v>0</v>
      </c>
      <c r="BN26" s="54">
        <v>610.43705996397273</v>
      </c>
      <c r="BO26" s="54">
        <v>0</v>
      </c>
      <c r="BP26" s="54">
        <v>0</v>
      </c>
      <c r="BQ26" s="55">
        <v>345654.54687822808</v>
      </c>
      <c r="BR26" s="54">
        <v>4360.1889126388569</v>
      </c>
      <c r="BS26" s="54">
        <v>0</v>
      </c>
      <c r="BT26" s="54">
        <v>0</v>
      </c>
      <c r="BU26" s="140">
        <v>4360.1889126388569</v>
      </c>
      <c r="BV26" s="54">
        <v>876152.50575331098</v>
      </c>
      <c r="BW26" s="54">
        <v>0</v>
      </c>
      <c r="BX26" s="54">
        <v>0</v>
      </c>
      <c r="BY26" s="141">
        <v>0</v>
      </c>
      <c r="BZ26" s="141">
        <f t="shared" si="0"/>
        <v>876152.50575331098</v>
      </c>
      <c r="CA26" s="54">
        <v>577660.28080338007</v>
      </c>
      <c r="CB26" s="54"/>
      <c r="CC26" s="54"/>
      <c r="CD26" s="58">
        <v>182874.69707100216</v>
      </c>
      <c r="CE26" s="55">
        <f t="shared" si="1"/>
        <v>760534.97787438217</v>
      </c>
      <c r="CF26" s="142">
        <f t="shared" si="3"/>
        <v>1641047.6725403322</v>
      </c>
      <c r="CG26" s="143">
        <f t="shared" si="4"/>
        <v>1986702.2194185602</v>
      </c>
      <c r="CH26" s="143">
        <f>ponuda2013!BX26</f>
        <v>1986702.2194185599</v>
      </c>
      <c r="CI26" s="62">
        <f t="shared" si="2"/>
        <v>0</v>
      </c>
      <c r="CL26" s="62"/>
    </row>
    <row r="27" spans="1:90" customFormat="1" ht="15" x14ac:dyDescent="0.25">
      <c r="A27" s="139">
        <v>20</v>
      </c>
      <c r="B27" s="64" t="s">
        <v>249</v>
      </c>
      <c r="C27" s="65" t="s">
        <v>313</v>
      </c>
      <c r="D27" s="54">
        <v>2477.4956307579378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26796.366213462607</v>
      </c>
      <c r="X27" s="54">
        <v>4541.7712755096809</v>
      </c>
      <c r="Y27" s="54">
        <v>0</v>
      </c>
      <c r="Z27" s="54">
        <v>0</v>
      </c>
      <c r="AA27" s="54">
        <v>0</v>
      </c>
      <c r="AB27" s="54">
        <v>0</v>
      </c>
      <c r="AC27" s="54">
        <v>15929.654975843205</v>
      </c>
      <c r="AD27" s="54">
        <v>24736.77950587689</v>
      </c>
      <c r="AE27" s="54">
        <v>50022.144882565619</v>
      </c>
      <c r="AF27" s="54">
        <v>11248.709609884239</v>
      </c>
      <c r="AG27" s="54">
        <v>3329.6623630266222</v>
      </c>
      <c r="AH27" s="54">
        <v>46201.546728823509</v>
      </c>
      <c r="AI27" s="54">
        <v>2530.8805739869699</v>
      </c>
      <c r="AJ27" s="54">
        <v>0</v>
      </c>
      <c r="AK27" s="54">
        <v>3954.3007071970601</v>
      </c>
      <c r="AL27" s="54">
        <v>150.10475736744894</v>
      </c>
      <c r="AM27" s="54">
        <v>377.20701993730711</v>
      </c>
      <c r="AN27" s="54">
        <v>786.99582520434467</v>
      </c>
      <c r="AO27" s="54">
        <v>0</v>
      </c>
      <c r="AP27" s="54">
        <v>542.77970593309465</v>
      </c>
      <c r="AQ27" s="54">
        <v>891.98352669696135</v>
      </c>
      <c r="AR27" s="54">
        <v>0</v>
      </c>
      <c r="AS27" s="54">
        <v>0</v>
      </c>
      <c r="AT27" s="54">
        <v>0</v>
      </c>
      <c r="AU27" s="54">
        <v>293.15366673596549</v>
      </c>
      <c r="AV27" s="54">
        <v>0</v>
      </c>
      <c r="AW27" s="54">
        <v>676.82432021018849</v>
      </c>
      <c r="AX27" s="54">
        <v>82.752409668378078</v>
      </c>
      <c r="AY27" s="54">
        <v>133.7269582131008</v>
      </c>
      <c r="AZ27" s="54">
        <v>2797.21342630246</v>
      </c>
      <c r="BA27" s="54">
        <v>286.62622187702834</v>
      </c>
      <c r="BB27" s="54">
        <v>8260.4795704660391</v>
      </c>
      <c r="BC27" s="54">
        <v>0</v>
      </c>
      <c r="BD27" s="54">
        <v>532.07260723545187</v>
      </c>
      <c r="BE27" s="54">
        <v>1063.4142420007704</v>
      </c>
      <c r="BF27" s="54">
        <v>7117.0615252914622</v>
      </c>
      <c r="BG27" s="54">
        <v>104.6862099012521</v>
      </c>
      <c r="BH27" s="54">
        <v>309.93104818718189</v>
      </c>
      <c r="BI27" s="54">
        <v>0</v>
      </c>
      <c r="BJ27" s="54">
        <v>246.88747399682558</v>
      </c>
      <c r="BK27" s="54">
        <v>0</v>
      </c>
      <c r="BL27" s="54">
        <v>131.16716109565178</v>
      </c>
      <c r="BM27" s="54">
        <v>2.8123832915238546E-2</v>
      </c>
      <c r="BN27" s="54">
        <v>938.0591546209937</v>
      </c>
      <c r="BO27" s="54">
        <v>0</v>
      </c>
      <c r="BP27" s="54">
        <v>0</v>
      </c>
      <c r="BQ27" s="55">
        <v>217492.46742170927</v>
      </c>
      <c r="BR27" s="54">
        <v>1270560.2261867805</v>
      </c>
      <c r="BS27" s="54">
        <v>0</v>
      </c>
      <c r="BT27" s="54">
        <v>0</v>
      </c>
      <c r="BU27" s="140">
        <v>1270560.2261867805</v>
      </c>
      <c r="BV27" s="54">
        <v>950440.38172281114</v>
      </c>
      <c r="BW27" s="54">
        <v>0</v>
      </c>
      <c r="BX27" s="54">
        <v>0</v>
      </c>
      <c r="BY27" s="141">
        <v>0</v>
      </c>
      <c r="BZ27" s="141">
        <f t="shared" si="0"/>
        <v>950440.38172281114</v>
      </c>
      <c r="CA27" s="54">
        <v>374842.76348792174</v>
      </c>
      <c r="CB27" s="54"/>
      <c r="CC27" s="54"/>
      <c r="CD27" s="58">
        <v>3786.6046919924383</v>
      </c>
      <c r="CE27" s="55">
        <f t="shared" si="1"/>
        <v>378629.36817991419</v>
      </c>
      <c r="CF27" s="142">
        <f t="shared" si="3"/>
        <v>2599629.9760895055</v>
      </c>
      <c r="CG27" s="143">
        <f t="shared" si="4"/>
        <v>2817122.4435112146</v>
      </c>
      <c r="CH27" s="143">
        <f>ponuda2013!BX27</f>
        <v>2817122.443511215</v>
      </c>
      <c r="CI27" s="62">
        <f t="shared" si="2"/>
        <v>0</v>
      </c>
      <c r="CL27" s="62"/>
    </row>
    <row r="28" spans="1:90" customFormat="1" ht="15" x14ac:dyDescent="0.25">
      <c r="A28" s="139">
        <v>21</v>
      </c>
      <c r="B28" s="64" t="s">
        <v>250</v>
      </c>
      <c r="C28" s="65" t="s">
        <v>314</v>
      </c>
      <c r="D28" s="54">
        <v>61.017339114927353</v>
      </c>
      <c r="E28" s="54">
        <v>9.5014628382824387E-3</v>
      </c>
      <c r="F28" s="54">
        <v>0</v>
      </c>
      <c r="G28" s="54">
        <v>631.56732657219436</v>
      </c>
      <c r="H28" s="54">
        <v>214.04656098254509</v>
      </c>
      <c r="I28" s="54">
        <v>73.198571455345984</v>
      </c>
      <c r="J28" s="54">
        <v>0</v>
      </c>
      <c r="K28" s="54">
        <v>56.204529407562966</v>
      </c>
      <c r="L28" s="54">
        <v>12.227580495641396</v>
      </c>
      <c r="M28" s="54">
        <v>0</v>
      </c>
      <c r="N28" s="54">
        <v>16.031130934992962</v>
      </c>
      <c r="O28" s="54">
        <v>37.535208759681062</v>
      </c>
      <c r="P28" s="54">
        <v>125.78798177139616</v>
      </c>
      <c r="Q28" s="54">
        <v>155.82132481964115</v>
      </c>
      <c r="R28" s="54">
        <v>44.054375645804562</v>
      </c>
      <c r="S28" s="54">
        <v>253.86521879830391</v>
      </c>
      <c r="T28" s="54">
        <v>84.075240633552156</v>
      </c>
      <c r="U28" s="54">
        <v>114.94949510644715</v>
      </c>
      <c r="V28" s="54">
        <v>232.16012295810924</v>
      </c>
      <c r="W28" s="54">
        <v>26.039176749969087</v>
      </c>
      <c r="X28" s="54">
        <v>26907.922527464129</v>
      </c>
      <c r="Y28" s="54">
        <v>20.15859432313745</v>
      </c>
      <c r="Z28" s="54">
        <v>5504.1822508238774</v>
      </c>
      <c r="AA28" s="54">
        <v>22.557447546675437</v>
      </c>
      <c r="AB28" s="54">
        <v>15.338506275910255</v>
      </c>
      <c r="AC28" s="54">
        <v>126.68207570887375</v>
      </c>
      <c r="AD28" s="54">
        <v>137.40819388563108</v>
      </c>
      <c r="AE28" s="54">
        <v>664.29427665972059</v>
      </c>
      <c r="AF28" s="54">
        <v>3349.1687583296352</v>
      </c>
      <c r="AG28" s="54">
        <v>224.7670814239134</v>
      </c>
      <c r="AH28" s="54">
        <v>2003.6360982705003</v>
      </c>
      <c r="AI28" s="54">
        <v>2895.3831575900572</v>
      </c>
      <c r="AJ28" s="54">
        <v>6116.9290080672781</v>
      </c>
      <c r="AK28" s="54">
        <v>663.00439513073047</v>
      </c>
      <c r="AL28" s="54">
        <v>0</v>
      </c>
      <c r="AM28" s="54">
        <v>60.638627278769526</v>
      </c>
      <c r="AN28" s="54">
        <v>2.9249327939497074</v>
      </c>
      <c r="AO28" s="54">
        <v>0.64448118523667586</v>
      </c>
      <c r="AP28" s="54">
        <v>53.00180945808723</v>
      </c>
      <c r="AQ28" s="54">
        <v>109.27748595347887</v>
      </c>
      <c r="AR28" s="54">
        <v>27.410285283294225</v>
      </c>
      <c r="AS28" s="54">
        <v>0</v>
      </c>
      <c r="AT28" s="54">
        <v>0</v>
      </c>
      <c r="AU28" s="54">
        <v>3.7353212046379385</v>
      </c>
      <c r="AV28" s="54">
        <v>0</v>
      </c>
      <c r="AW28" s="54">
        <v>90.544859221840397</v>
      </c>
      <c r="AX28" s="54">
        <v>144.42952326629651</v>
      </c>
      <c r="AY28" s="54">
        <v>29.104828497388723</v>
      </c>
      <c r="AZ28" s="54">
        <v>1.4202734193280486</v>
      </c>
      <c r="BA28" s="54">
        <v>0</v>
      </c>
      <c r="BB28" s="54">
        <v>75.614315754993754</v>
      </c>
      <c r="BC28" s="54">
        <v>0</v>
      </c>
      <c r="BD28" s="54">
        <v>24.07759731908174</v>
      </c>
      <c r="BE28" s="54">
        <v>4.4853844095179261</v>
      </c>
      <c r="BF28" s="54">
        <v>49804.167422429993</v>
      </c>
      <c r="BG28" s="54">
        <v>5.6243857631187417</v>
      </c>
      <c r="BH28" s="54">
        <v>108.37262293431046</v>
      </c>
      <c r="BI28" s="54">
        <v>0</v>
      </c>
      <c r="BJ28" s="54">
        <v>162.98347101590056</v>
      </c>
      <c r="BK28" s="54">
        <v>709.3125107031484</v>
      </c>
      <c r="BL28" s="54">
        <v>0</v>
      </c>
      <c r="BM28" s="54">
        <v>7.5853958030684394</v>
      </c>
      <c r="BN28" s="54">
        <v>234.94414154451331</v>
      </c>
      <c r="BO28" s="54">
        <v>0</v>
      </c>
      <c r="BP28" s="54">
        <v>0</v>
      </c>
      <c r="BQ28" s="55">
        <v>102450.322732409</v>
      </c>
      <c r="BR28" s="54">
        <v>14674.129465221244</v>
      </c>
      <c r="BS28" s="54">
        <v>0</v>
      </c>
      <c r="BT28" s="54">
        <v>0</v>
      </c>
      <c r="BU28" s="140">
        <v>14674.129465221244</v>
      </c>
      <c r="BV28" s="54">
        <v>174204.08663961754</v>
      </c>
      <c r="BW28" s="54">
        <v>0</v>
      </c>
      <c r="BX28" s="54">
        <v>0</v>
      </c>
      <c r="BY28" s="141">
        <v>0</v>
      </c>
      <c r="BZ28" s="141">
        <f t="shared" si="0"/>
        <v>174204.08663961754</v>
      </c>
      <c r="CA28" s="54">
        <v>156203.07619108717</v>
      </c>
      <c r="CB28" s="54"/>
      <c r="CC28" s="54"/>
      <c r="CD28" s="58">
        <v>17127.624491137252</v>
      </c>
      <c r="CE28" s="55">
        <f t="shared" si="1"/>
        <v>173330.70068222441</v>
      </c>
      <c r="CF28" s="142">
        <f t="shared" si="3"/>
        <v>362208.91678706318</v>
      </c>
      <c r="CG28" s="143">
        <f t="shared" si="4"/>
        <v>464659.23951947218</v>
      </c>
      <c r="CH28" s="143">
        <f>ponuda2013!BX28</f>
        <v>464659.23951947223</v>
      </c>
      <c r="CI28" s="62">
        <f t="shared" si="2"/>
        <v>0</v>
      </c>
      <c r="CL28" s="62"/>
    </row>
    <row r="29" spans="1:90" customFormat="1" ht="15" x14ac:dyDescent="0.25">
      <c r="A29" s="139">
        <v>22</v>
      </c>
      <c r="B29" s="64" t="s">
        <v>251</v>
      </c>
      <c r="C29" s="65" t="s">
        <v>353</v>
      </c>
      <c r="D29" s="54">
        <v>1371.2469540573368</v>
      </c>
      <c r="E29" s="54">
        <v>0</v>
      </c>
      <c r="F29" s="54">
        <v>163.75655467056666</v>
      </c>
      <c r="G29" s="54">
        <v>0</v>
      </c>
      <c r="H29" s="54">
        <v>0</v>
      </c>
      <c r="I29" s="54">
        <v>3836.1844560296595</v>
      </c>
      <c r="J29" s="54">
        <v>0</v>
      </c>
      <c r="K29" s="54">
        <v>0</v>
      </c>
      <c r="L29" s="54">
        <v>4035.9530914185639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343.22030712885658</v>
      </c>
      <c r="Y29" s="54">
        <v>28861.673575078719</v>
      </c>
      <c r="Z29" s="54">
        <v>0</v>
      </c>
      <c r="AA29" s="54">
        <v>0</v>
      </c>
      <c r="AB29" s="54">
        <v>0</v>
      </c>
      <c r="AC29" s="54">
        <v>3747.7386456735185</v>
      </c>
      <c r="AD29" s="54">
        <v>10482.527381070986</v>
      </c>
      <c r="AE29" s="54">
        <v>4150.4998024088618</v>
      </c>
      <c r="AF29" s="54">
        <v>57204.016570675616</v>
      </c>
      <c r="AG29" s="54">
        <v>53132.62792076826</v>
      </c>
      <c r="AH29" s="54">
        <v>3420.7780879581219</v>
      </c>
      <c r="AI29" s="54">
        <v>2966.8996469989761</v>
      </c>
      <c r="AJ29" s="54">
        <v>391.71038429180203</v>
      </c>
      <c r="AK29" s="54">
        <v>3706.6584333383648</v>
      </c>
      <c r="AL29" s="54">
        <v>562.36808043039684</v>
      </c>
      <c r="AM29" s="54">
        <v>11345.884415967561</v>
      </c>
      <c r="AN29" s="54">
        <v>401.78097268261934</v>
      </c>
      <c r="AO29" s="54">
        <v>532.46406930999126</v>
      </c>
      <c r="AP29" s="54">
        <v>4836.0518540892081</v>
      </c>
      <c r="AQ29" s="54">
        <v>5738.9590163393614</v>
      </c>
      <c r="AR29" s="54">
        <v>16128.869748328349</v>
      </c>
      <c r="AS29" s="54">
        <v>4722.9564394190884</v>
      </c>
      <c r="AT29" s="54">
        <v>1114.2608602850235</v>
      </c>
      <c r="AU29" s="54">
        <v>1986.9564753660868</v>
      </c>
      <c r="AV29" s="54">
        <v>0</v>
      </c>
      <c r="AW29" s="54">
        <v>5517.800622773023</v>
      </c>
      <c r="AX29" s="54">
        <v>7483.3265170440382</v>
      </c>
      <c r="AY29" s="54">
        <v>1617.6962336180331</v>
      </c>
      <c r="AZ29" s="54">
        <v>7076.6955294752624</v>
      </c>
      <c r="BA29" s="54">
        <v>2273.1079014881825</v>
      </c>
      <c r="BB29" s="54">
        <v>0</v>
      </c>
      <c r="BC29" s="54">
        <v>218.80489973027056</v>
      </c>
      <c r="BD29" s="54">
        <v>1596.983368416636</v>
      </c>
      <c r="BE29" s="54">
        <v>5409.0435474189626</v>
      </c>
      <c r="BF29" s="54">
        <v>67061.44210487399</v>
      </c>
      <c r="BG29" s="54">
        <v>38869.128920678231</v>
      </c>
      <c r="BH29" s="54">
        <v>323216.28341057862</v>
      </c>
      <c r="BI29" s="54">
        <v>4555.1598565090053</v>
      </c>
      <c r="BJ29" s="54">
        <v>8337.5781276405742</v>
      </c>
      <c r="BK29" s="54">
        <v>7944.1303244819155</v>
      </c>
      <c r="BL29" s="54">
        <v>6327.009901197519</v>
      </c>
      <c r="BM29" s="54">
        <v>925.6745550665986</v>
      </c>
      <c r="BN29" s="54">
        <v>3565.6014558306038</v>
      </c>
      <c r="BO29" s="54">
        <v>0</v>
      </c>
      <c r="BP29" s="54">
        <v>0</v>
      </c>
      <c r="BQ29" s="55">
        <v>717181.51102060732</v>
      </c>
      <c r="BR29" s="54">
        <v>1541806.8231450287</v>
      </c>
      <c r="BS29" s="54">
        <v>0</v>
      </c>
      <c r="BT29" s="54">
        <v>0</v>
      </c>
      <c r="BU29" s="140">
        <v>1541806.8231450287</v>
      </c>
      <c r="BV29" s="54">
        <v>547221.46104696917</v>
      </c>
      <c r="BW29" s="54">
        <v>0</v>
      </c>
      <c r="BX29" s="54">
        <v>0</v>
      </c>
      <c r="BY29" s="141">
        <v>0</v>
      </c>
      <c r="BZ29" s="141">
        <f t="shared" si="0"/>
        <v>547221.46104696917</v>
      </c>
      <c r="CA29" s="54">
        <v>352814.94955644553</v>
      </c>
      <c r="CB29" s="54"/>
      <c r="CC29" s="54"/>
      <c r="CD29" s="58">
        <v>68864.389686499286</v>
      </c>
      <c r="CE29" s="55">
        <f t="shared" si="1"/>
        <v>421679.33924294484</v>
      </c>
      <c r="CF29" s="142">
        <f t="shared" si="3"/>
        <v>2510707.6234349427</v>
      </c>
      <c r="CG29" s="143">
        <f t="shared" si="4"/>
        <v>3227889.13445555</v>
      </c>
      <c r="CH29" s="143">
        <f>ponuda2013!BX29</f>
        <v>3227889.13445555</v>
      </c>
      <c r="CI29" s="62">
        <f t="shared" si="2"/>
        <v>0</v>
      </c>
      <c r="CL29" s="62"/>
    </row>
    <row r="30" spans="1:90" customFormat="1" ht="15" x14ac:dyDescent="0.25">
      <c r="A30" s="139">
        <v>23</v>
      </c>
      <c r="B30" s="64" t="s">
        <v>252</v>
      </c>
      <c r="C30" s="65" t="s">
        <v>315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5">
        <v>0</v>
      </c>
      <c r="BR30" s="54">
        <v>0</v>
      </c>
      <c r="BS30" s="54">
        <v>0</v>
      </c>
      <c r="BT30" s="54">
        <v>0</v>
      </c>
      <c r="BU30" s="140">
        <v>0</v>
      </c>
      <c r="BV30" s="54">
        <v>0</v>
      </c>
      <c r="BW30" s="54">
        <v>0</v>
      </c>
      <c r="BX30" s="54">
        <v>0</v>
      </c>
      <c r="BY30" s="141">
        <v>0</v>
      </c>
      <c r="BZ30" s="141">
        <f t="shared" si="0"/>
        <v>0</v>
      </c>
      <c r="CA30" s="54">
        <v>0</v>
      </c>
      <c r="CB30" s="54"/>
      <c r="CC30" s="54"/>
      <c r="CD30" s="58">
        <v>0</v>
      </c>
      <c r="CE30" s="55">
        <f t="shared" si="1"/>
        <v>0</v>
      </c>
      <c r="CF30" s="142">
        <f t="shared" si="3"/>
        <v>0</v>
      </c>
      <c r="CG30" s="143">
        <f t="shared" si="4"/>
        <v>0</v>
      </c>
      <c r="CH30" s="143">
        <f>ponuda2013!BX30</f>
        <v>0</v>
      </c>
      <c r="CI30" s="62">
        <f t="shared" si="2"/>
        <v>0</v>
      </c>
      <c r="CL30" s="62"/>
    </row>
    <row r="31" spans="1:90" customFormat="1" ht="15" x14ac:dyDescent="0.25">
      <c r="A31" s="139">
        <v>24</v>
      </c>
      <c r="B31" s="64" t="s">
        <v>253</v>
      </c>
      <c r="C31" s="65" t="s">
        <v>316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5">
        <v>0</v>
      </c>
      <c r="BR31" s="54">
        <v>0</v>
      </c>
      <c r="BS31" s="54">
        <v>0</v>
      </c>
      <c r="BT31" s="54">
        <v>0</v>
      </c>
      <c r="BU31" s="140">
        <v>0</v>
      </c>
      <c r="BV31" s="54">
        <v>0</v>
      </c>
      <c r="BW31" s="54">
        <v>0</v>
      </c>
      <c r="BX31" s="54">
        <v>0</v>
      </c>
      <c r="BY31" s="141">
        <v>0</v>
      </c>
      <c r="BZ31" s="141">
        <f t="shared" si="0"/>
        <v>0</v>
      </c>
      <c r="CA31" s="54">
        <v>0</v>
      </c>
      <c r="CB31" s="54"/>
      <c r="CC31" s="54"/>
      <c r="CD31" s="58">
        <v>0</v>
      </c>
      <c r="CE31" s="55">
        <f t="shared" si="1"/>
        <v>0</v>
      </c>
      <c r="CF31" s="142">
        <f t="shared" si="3"/>
        <v>0</v>
      </c>
      <c r="CG31" s="143">
        <f t="shared" si="4"/>
        <v>0</v>
      </c>
      <c r="CH31" s="143">
        <f>ponuda2013!BX31</f>
        <v>0</v>
      </c>
      <c r="CI31" s="62">
        <f t="shared" si="2"/>
        <v>0</v>
      </c>
      <c r="CL31" s="62"/>
    </row>
    <row r="32" spans="1:90" customFormat="1" ht="15" x14ac:dyDescent="0.25">
      <c r="A32" s="139">
        <v>25</v>
      </c>
      <c r="B32" s="64" t="s">
        <v>254</v>
      </c>
      <c r="C32" s="65" t="s">
        <v>317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5">
        <v>0</v>
      </c>
      <c r="BR32" s="54">
        <v>0</v>
      </c>
      <c r="BS32" s="54">
        <v>0</v>
      </c>
      <c r="BT32" s="54">
        <v>0</v>
      </c>
      <c r="BU32" s="140">
        <v>0</v>
      </c>
      <c r="BV32" s="54">
        <v>0</v>
      </c>
      <c r="BW32" s="54">
        <v>0</v>
      </c>
      <c r="BX32" s="54">
        <v>0</v>
      </c>
      <c r="BY32" s="141">
        <v>0</v>
      </c>
      <c r="BZ32" s="141">
        <f t="shared" si="0"/>
        <v>0</v>
      </c>
      <c r="CA32" s="54">
        <v>0</v>
      </c>
      <c r="CB32" s="54"/>
      <c r="CC32" s="54"/>
      <c r="CD32" s="58">
        <v>0</v>
      </c>
      <c r="CE32" s="55">
        <f t="shared" si="1"/>
        <v>0</v>
      </c>
      <c r="CF32" s="142">
        <f t="shared" si="3"/>
        <v>0</v>
      </c>
      <c r="CG32" s="143">
        <f t="shared" si="4"/>
        <v>0</v>
      </c>
      <c r="CH32" s="143">
        <f>ponuda2013!BX32</f>
        <v>0</v>
      </c>
      <c r="CI32" s="62">
        <f t="shared" si="2"/>
        <v>0</v>
      </c>
      <c r="CL32" s="62"/>
    </row>
    <row r="33" spans="1:90" customFormat="1" ht="15" x14ac:dyDescent="0.25">
      <c r="A33" s="139">
        <v>26</v>
      </c>
      <c r="B33" s="64" t="s">
        <v>255</v>
      </c>
      <c r="C33" s="65" t="s">
        <v>354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5">
        <v>0</v>
      </c>
      <c r="BR33" s="54">
        <v>0</v>
      </c>
      <c r="BS33" s="54">
        <v>0</v>
      </c>
      <c r="BT33" s="54">
        <v>0</v>
      </c>
      <c r="BU33" s="140">
        <v>0</v>
      </c>
      <c r="BV33" s="54">
        <v>0</v>
      </c>
      <c r="BW33" s="54">
        <v>0</v>
      </c>
      <c r="BX33" s="54">
        <v>0</v>
      </c>
      <c r="BY33" s="141">
        <v>0</v>
      </c>
      <c r="BZ33" s="141">
        <f t="shared" si="0"/>
        <v>0</v>
      </c>
      <c r="CA33" s="54">
        <v>0</v>
      </c>
      <c r="CB33" s="54"/>
      <c r="CC33" s="54"/>
      <c r="CD33" s="58">
        <v>0</v>
      </c>
      <c r="CE33" s="55">
        <f t="shared" si="1"/>
        <v>0</v>
      </c>
      <c r="CF33" s="142">
        <f t="shared" si="3"/>
        <v>0</v>
      </c>
      <c r="CG33" s="143">
        <f t="shared" si="4"/>
        <v>0</v>
      </c>
      <c r="CH33" s="143">
        <f>ponuda2013!BX33</f>
        <v>0</v>
      </c>
      <c r="CI33" s="62">
        <f t="shared" si="2"/>
        <v>0</v>
      </c>
      <c r="CL33" s="62"/>
    </row>
    <row r="34" spans="1:90" customFormat="1" ht="15" x14ac:dyDescent="0.25">
      <c r="A34" s="139">
        <v>27</v>
      </c>
      <c r="B34" s="64" t="s">
        <v>256</v>
      </c>
      <c r="C34" s="65" t="s">
        <v>318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5">
        <v>0</v>
      </c>
      <c r="BR34" s="54">
        <v>0</v>
      </c>
      <c r="BS34" s="54">
        <v>0</v>
      </c>
      <c r="BT34" s="54">
        <v>0</v>
      </c>
      <c r="BU34" s="140">
        <v>0</v>
      </c>
      <c r="BV34" s="54">
        <v>0</v>
      </c>
      <c r="BW34" s="54">
        <v>0</v>
      </c>
      <c r="BX34" s="54">
        <v>0</v>
      </c>
      <c r="BY34" s="141">
        <v>0</v>
      </c>
      <c r="BZ34" s="141">
        <f t="shared" si="0"/>
        <v>0</v>
      </c>
      <c r="CA34" s="54">
        <v>0</v>
      </c>
      <c r="CB34" s="54"/>
      <c r="CC34" s="54"/>
      <c r="CD34" s="58">
        <v>0</v>
      </c>
      <c r="CE34" s="55">
        <f t="shared" si="1"/>
        <v>0</v>
      </c>
      <c r="CF34" s="142">
        <f t="shared" si="3"/>
        <v>0</v>
      </c>
      <c r="CG34" s="143">
        <f t="shared" si="4"/>
        <v>0</v>
      </c>
      <c r="CH34" s="143">
        <f>ponuda2013!BX34</f>
        <v>0</v>
      </c>
      <c r="CI34" s="62">
        <f t="shared" si="2"/>
        <v>0</v>
      </c>
      <c r="CL34" s="62"/>
    </row>
    <row r="35" spans="1:90" customFormat="1" ht="15" x14ac:dyDescent="0.25">
      <c r="A35" s="139">
        <v>28</v>
      </c>
      <c r="B35" s="64" t="s">
        <v>257</v>
      </c>
      <c r="C35" s="65" t="s">
        <v>319</v>
      </c>
      <c r="D35" s="54">
        <v>-2833.9955184926066</v>
      </c>
      <c r="E35" s="54">
        <v>-6.0030362560010021E-4</v>
      </c>
      <c r="F35" s="54">
        <v>-17.276617495784187</v>
      </c>
      <c r="G35" s="54">
        <v>-317.55285574652243</v>
      </c>
      <c r="H35" s="54">
        <v>-31762.968964129181</v>
      </c>
      <c r="I35" s="54">
        <v>-2064.9044355004125</v>
      </c>
      <c r="J35" s="54">
        <v>-440.91132741457756</v>
      </c>
      <c r="K35" s="54">
        <v>-182.20318667110649</v>
      </c>
      <c r="L35" s="54">
        <v>-2178.2712607423618</v>
      </c>
      <c r="M35" s="54">
        <v>0</v>
      </c>
      <c r="N35" s="54">
        <v>-8448.3556621137341</v>
      </c>
      <c r="O35" s="54">
        <v>-4594.889039221287</v>
      </c>
      <c r="P35" s="54">
        <v>-15793.058770129446</v>
      </c>
      <c r="Q35" s="54">
        <v>-397.77587231084067</v>
      </c>
      <c r="R35" s="54">
        <v>-15.104378515040032</v>
      </c>
      <c r="S35" s="54">
        <v>-13679.165625922547</v>
      </c>
      <c r="T35" s="54">
        <v>-9270.9826804678814</v>
      </c>
      <c r="U35" s="54">
        <v>-3115.4577669135433</v>
      </c>
      <c r="V35" s="54">
        <v>-5197.3777952693008</v>
      </c>
      <c r="W35" s="54">
        <v>-11492.946084055247</v>
      </c>
      <c r="X35" s="54">
        <v>-9903.97082000298</v>
      </c>
      <c r="Y35" s="54">
        <v>-2997.2972615650619</v>
      </c>
      <c r="Z35" s="54">
        <v>-3028.6684035241656</v>
      </c>
      <c r="AA35" s="54">
        <v>-1.1077417932443236</v>
      </c>
      <c r="AB35" s="54">
        <v>-72.75276553608029</v>
      </c>
      <c r="AC35" s="54">
        <v>-9323.3100251389678</v>
      </c>
      <c r="AD35" s="54">
        <v>-60592.040811057079</v>
      </c>
      <c r="AE35" s="54">
        <v>-24202.81689302632</v>
      </c>
      <c r="AF35" s="54">
        <v>-10324.770641213996</v>
      </c>
      <c r="AG35" s="54">
        <v>-9444.0474089443287</v>
      </c>
      <c r="AH35" s="54">
        <v>-53851.113313052374</v>
      </c>
      <c r="AI35" s="54">
        <v>-4608.5231821813786</v>
      </c>
      <c r="AJ35" s="54">
        <v>-408.62836151692414</v>
      </c>
      <c r="AK35" s="54">
        <v>-1980.2769019961934</v>
      </c>
      <c r="AL35" s="54">
        <v>-160.59416847534331</v>
      </c>
      <c r="AM35" s="54">
        <v>-1260.7492798677783</v>
      </c>
      <c r="AN35" s="54">
        <v>-370.72965928617072</v>
      </c>
      <c r="AO35" s="54">
        <v>-4.0643253602971385E-2</v>
      </c>
      <c r="AP35" s="54">
        <v>-485.22546324956085</v>
      </c>
      <c r="AQ35" s="54">
        <v>-567.88361286159102</v>
      </c>
      <c r="AR35" s="54">
        <v>-1722.7806233372071</v>
      </c>
      <c r="AS35" s="54">
        <v>-1.7910791896308538</v>
      </c>
      <c r="AT35" s="54">
        <v>-1288.2975513077367</v>
      </c>
      <c r="AU35" s="54">
        <v>-123.75522552027678</v>
      </c>
      <c r="AV35" s="54"/>
      <c r="AW35" s="54">
        <v>-601.49855798905571</v>
      </c>
      <c r="AX35" s="54">
        <v>-580.55252823130274</v>
      </c>
      <c r="AY35" s="54">
        <v>-866.70277816552277</v>
      </c>
      <c r="AZ35" s="54">
        <v>-1627.4344472472246</v>
      </c>
      <c r="BA35" s="54">
        <v>-114.599768960791</v>
      </c>
      <c r="BB35" s="54">
        <v>-3909.1892343970007</v>
      </c>
      <c r="BC35" s="54">
        <v>-13.150898423340006</v>
      </c>
      <c r="BD35" s="54">
        <v>-461.00834730322481</v>
      </c>
      <c r="BE35" s="54">
        <v>-689.43644176121745</v>
      </c>
      <c r="BF35" s="54">
        <v>-18526.839345100176</v>
      </c>
      <c r="BG35" s="54">
        <v>-1225.8251990165259</v>
      </c>
      <c r="BH35" s="54">
        <v>-446.43744544824989</v>
      </c>
      <c r="BI35" s="54">
        <v>-223.47546538191065</v>
      </c>
      <c r="BJ35" s="54">
        <v>-373.23675412640506</v>
      </c>
      <c r="BK35" s="54">
        <v>-389.16394966414259</v>
      </c>
      <c r="BL35" s="54">
        <v>-1049.7189536878043</v>
      </c>
      <c r="BM35" s="54">
        <v>-112.57234493959028</v>
      </c>
      <c r="BN35" s="54">
        <v>-1030.5557379381864</v>
      </c>
      <c r="BO35" s="54"/>
      <c r="BP35" s="54"/>
      <c r="BQ35" s="55">
        <v>-340765.76847609464</v>
      </c>
      <c r="BR35" s="54">
        <v>-550312.59154691815</v>
      </c>
      <c r="BS35" s="54">
        <v>0</v>
      </c>
      <c r="BT35" s="54">
        <v>0</v>
      </c>
      <c r="BU35" s="140">
        <f>SUM(BR35:BT35)</f>
        <v>-550312.59154691815</v>
      </c>
      <c r="BV35" s="54">
        <v>-570219.90603993635</v>
      </c>
      <c r="BW35" s="54"/>
      <c r="BX35" s="54"/>
      <c r="BY35" s="141">
        <v>0</v>
      </c>
      <c r="BZ35" s="141">
        <f t="shared" si="0"/>
        <v>-570219.90603993635</v>
      </c>
      <c r="CA35" s="54">
        <v>-283941.84623526054</v>
      </c>
      <c r="CB35" s="54"/>
      <c r="CC35" s="54"/>
      <c r="CD35" s="58">
        <v>-23412.965553019581</v>
      </c>
      <c r="CE35" s="55">
        <f t="shared" si="1"/>
        <v>-307354.81178828015</v>
      </c>
      <c r="CF35" s="142">
        <f t="shared" si="3"/>
        <v>-1427887.3093751348</v>
      </c>
      <c r="CG35" s="143">
        <f t="shared" si="4"/>
        <v>-1768653.0778512293</v>
      </c>
      <c r="CH35" s="143">
        <f>ponuda2013!BX35</f>
        <v>-1768653.3586571191</v>
      </c>
      <c r="CI35" s="62">
        <f t="shared" si="2"/>
        <v>-0.28080588974989951</v>
      </c>
      <c r="CL35" s="62"/>
    </row>
    <row r="36" spans="1:90" customFormat="1" ht="15" x14ac:dyDescent="0.25">
      <c r="A36" s="139">
        <v>29</v>
      </c>
      <c r="B36" s="64" t="s">
        <v>258</v>
      </c>
      <c r="C36" s="65" t="s">
        <v>320</v>
      </c>
      <c r="D36" s="54">
        <v>-946345.98263743753</v>
      </c>
      <c r="E36" s="54">
        <v>-79101.348155423402</v>
      </c>
      <c r="F36" s="54">
        <v>-71623.346696358494</v>
      </c>
      <c r="G36" s="54">
        <v>-35571.754253765968</v>
      </c>
      <c r="H36" s="54">
        <v>-1650979.3301306325</v>
      </c>
      <c r="I36" s="54">
        <v>-252184.37793800281</v>
      </c>
      <c r="J36" s="54">
        <v>-478855.53553507105</v>
      </c>
      <c r="K36" s="54">
        <v>-67532.530982425014</v>
      </c>
      <c r="L36" s="54">
        <v>-92539.232174358316</v>
      </c>
      <c r="M36" s="54">
        <v>-1674650.2795436587</v>
      </c>
      <c r="N36" s="54">
        <v>-297945.55764913152</v>
      </c>
      <c r="O36" s="54">
        <v>-110703.78106958832</v>
      </c>
      <c r="P36" s="54">
        <v>-158318.0504324463</v>
      </c>
      <c r="Q36" s="54">
        <v>-236856.8465662922</v>
      </c>
      <c r="R36" s="54">
        <v>-27818.018018298542</v>
      </c>
      <c r="S36" s="54">
        <v>-512457.69161200983</v>
      </c>
      <c r="T36" s="54">
        <v>-178725.84960417802</v>
      </c>
      <c r="U36" s="54">
        <v>-313784.89469919348</v>
      </c>
      <c r="V36" s="54">
        <v>-228932.09441787872</v>
      </c>
      <c r="W36" s="54">
        <v>-34695.857143368201</v>
      </c>
      <c r="X36" s="54">
        <v>-126691.14202667335</v>
      </c>
      <c r="Y36" s="54">
        <v>-201377.93754299855</v>
      </c>
      <c r="Z36" s="54">
        <v>-58743.531907285695</v>
      </c>
      <c r="AA36" s="54">
        <v>-697329.61765966972</v>
      </c>
      <c r="AB36" s="54">
        <v>-2072.5337142274752</v>
      </c>
      <c r="AC36" s="54">
        <v>-68069.695745833829</v>
      </c>
      <c r="AD36" s="54">
        <v>-1629413.5940184118</v>
      </c>
      <c r="AE36" s="54">
        <v>-57613.702455475584</v>
      </c>
      <c r="AF36" s="54">
        <v>-396023.13997785974</v>
      </c>
      <c r="AG36" s="54">
        <v>-246409.97951841468</v>
      </c>
      <c r="AH36" s="54">
        <v>-449631.58720223012</v>
      </c>
      <c r="AI36" s="54">
        <v>-37872.508666576519</v>
      </c>
      <c r="AJ36" s="54">
        <v>-43824.4077418706</v>
      </c>
      <c r="AK36" s="54">
        <v>-70104.743595945809</v>
      </c>
      <c r="AL36" s="54">
        <v>-4838.195823103486</v>
      </c>
      <c r="AM36" s="54">
        <v>-590759.0203814829</v>
      </c>
      <c r="AN36" s="54">
        <v>-55760.889354217106</v>
      </c>
      <c r="AO36" s="54">
        <v>-3591.2058319897228</v>
      </c>
      <c r="AP36" s="54">
        <v>-57051.728099431952</v>
      </c>
      <c r="AQ36" s="54">
        <v>-40052.865653363027</v>
      </c>
      <c r="AR36" s="54">
        <v>-33779.49521117063</v>
      </c>
      <c r="AS36" s="54">
        <v>-19769.636191714268</v>
      </c>
      <c r="AT36" s="54">
        <v>-5759.516169646522</v>
      </c>
      <c r="AU36" s="54">
        <v>-72776.592773577882</v>
      </c>
      <c r="AV36" s="54"/>
      <c r="AW36" s="54">
        <v>-32407.200844674055</v>
      </c>
      <c r="AX36" s="54">
        <v>-46978.840667646597</v>
      </c>
      <c r="AY36" s="54">
        <v>-19072.908042319148</v>
      </c>
      <c r="AZ36" s="54">
        <v>-21057.642347994264</v>
      </c>
      <c r="BA36" s="54">
        <v>-21164.142762343887</v>
      </c>
      <c r="BB36" s="54">
        <v>-6039.9270310541424</v>
      </c>
      <c r="BC36" s="54">
        <v>-1676.7403501934143</v>
      </c>
      <c r="BD36" s="54">
        <v>-7264.2239459201955</v>
      </c>
      <c r="BE36" s="54">
        <v>-34445.103398776118</v>
      </c>
      <c r="BF36" s="54">
        <v>-394541.12167654518</v>
      </c>
      <c r="BG36" s="54">
        <v>-59616.877301812121</v>
      </c>
      <c r="BH36" s="54">
        <v>-722672.41500278423</v>
      </c>
      <c r="BI36" s="54">
        <v>-36505.867895610972</v>
      </c>
      <c r="BJ36" s="54">
        <v>-31501.601822600707</v>
      </c>
      <c r="BK36" s="54">
        <v>-20397.805129801993</v>
      </c>
      <c r="BL36" s="54">
        <v>-33635.087026677524</v>
      </c>
      <c r="BM36" s="54">
        <v>-39699.615577433135</v>
      </c>
      <c r="BN36" s="54">
        <v>-35857.810786031201</v>
      </c>
      <c r="BO36" s="54"/>
      <c r="BP36" s="54"/>
      <c r="BQ36" s="55">
        <v>-13983474.558132909</v>
      </c>
      <c r="BR36" s="54">
        <v>-11533797.463629618</v>
      </c>
      <c r="BS36" s="54">
        <v>-17.310599017735083</v>
      </c>
      <c r="BT36" s="54">
        <v>-626191.33575075062</v>
      </c>
      <c r="BU36" s="140">
        <f t="shared" ref="BU36:BU40" si="5">SUM(BR36:BT36)</f>
        <v>-12160006.109979387</v>
      </c>
      <c r="BV36" s="54">
        <v>-3631444.2409857595</v>
      </c>
      <c r="BW36" s="54"/>
      <c r="BX36" s="54"/>
      <c r="BY36" s="141">
        <v>0</v>
      </c>
      <c r="BZ36" s="141">
        <f t="shared" si="0"/>
        <v>-3631444.2409857595</v>
      </c>
      <c r="CA36" s="54">
        <v>-8860328.3052168209</v>
      </c>
      <c r="CB36" s="54"/>
      <c r="CC36" s="54"/>
      <c r="CD36" s="58">
        <v>-2522899.2026529438</v>
      </c>
      <c r="CE36" s="55">
        <f t="shared" si="1"/>
        <v>-11383227.507869765</v>
      </c>
      <c r="CF36" s="142">
        <f t="shared" si="3"/>
        <v>-27174677.858834911</v>
      </c>
      <c r="CG36" s="143">
        <f t="shared" si="4"/>
        <v>-41158152.416967824</v>
      </c>
      <c r="CH36" s="143">
        <f>ponuda2013!BX36</f>
        <v>-41158152.089482956</v>
      </c>
      <c r="CI36" s="62">
        <f t="shared" si="2"/>
        <v>0.3274848684668541</v>
      </c>
      <c r="CL36" s="62"/>
    </row>
    <row r="37" spans="1:90" customFormat="1" ht="15" x14ac:dyDescent="0.25">
      <c r="A37" s="139">
        <v>30</v>
      </c>
      <c r="B37" s="64" t="s">
        <v>259</v>
      </c>
      <c r="C37" s="65" t="s">
        <v>321</v>
      </c>
      <c r="D37" s="54">
        <v>-306121.61602818029</v>
      </c>
      <c r="E37" s="54">
        <v>-11503.967653702748</v>
      </c>
      <c r="F37" s="54">
        <v>-5134.7312209010852</v>
      </c>
      <c r="G37" s="54">
        <v>-3807.1909606673466</v>
      </c>
      <c r="H37" s="54">
        <v>-542547.3545774197</v>
      </c>
      <c r="I37" s="54">
        <v>-131120.18693727581</v>
      </c>
      <c r="J37" s="54">
        <v>-106536.48249944051</v>
      </c>
      <c r="K37" s="54">
        <v>-16717.75650267239</v>
      </c>
      <c r="L37" s="54">
        <v>-69032.428682110796</v>
      </c>
      <c r="M37" s="54">
        <v>-84890.071720966691</v>
      </c>
      <c r="N37" s="54">
        <v>-77269.219668050777</v>
      </c>
      <c r="O37" s="54">
        <v>-46333.124800416525</v>
      </c>
      <c r="P37" s="54">
        <v>-88565.393592537395</v>
      </c>
      <c r="Q37" s="54">
        <v>-64401.550893781226</v>
      </c>
      <c r="R37" s="54">
        <v>-38151.533289005129</v>
      </c>
      <c r="S37" s="54">
        <v>-650231.13486097544</v>
      </c>
      <c r="T37" s="54">
        <v>-120549.26920863669</v>
      </c>
      <c r="U37" s="54">
        <v>-262517.23717081145</v>
      </c>
      <c r="V37" s="54">
        <v>-238106.26726631279</v>
      </c>
      <c r="W37" s="54">
        <v>-29862.676229192122</v>
      </c>
      <c r="X37" s="54">
        <v>-111584.28691348287</v>
      </c>
      <c r="Y37" s="54">
        <v>-112787.67587160767</v>
      </c>
      <c r="Z37" s="54">
        <v>-29493.784863284975</v>
      </c>
      <c r="AA37" s="54">
        <v>-47709.138443059572</v>
      </c>
      <c r="AB37" s="54">
        <v>-1205.1032056624852</v>
      </c>
      <c r="AC37" s="54">
        <v>-19867.611880500081</v>
      </c>
      <c r="AD37" s="54">
        <v>-810158.83353884576</v>
      </c>
      <c r="AE37" s="54">
        <v>-29196.966085347703</v>
      </c>
      <c r="AF37" s="54">
        <v>-119608.23879586032</v>
      </c>
      <c r="AG37" s="54">
        <v>-114793.61920198212</v>
      </c>
      <c r="AH37" s="54">
        <v>-79964.291788626826</v>
      </c>
      <c r="AI37" s="54">
        <v>-10902.264777046455</v>
      </c>
      <c r="AJ37" s="54">
        <v>-7618.6831285178941</v>
      </c>
      <c r="AK37" s="54">
        <v>-21784.696498645208</v>
      </c>
      <c r="AL37" s="54">
        <v>-1473.1594613583052</v>
      </c>
      <c r="AM37" s="54">
        <v>-271363.83925015514</v>
      </c>
      <c r="AN37" s="54">
        <v>-70211.164769516356</v>
      </c>
      <c r="AO37" s="54">
        <v>-1400.4622299320788</v>
      </c>
      <c r="AP37" s="54">
        <v>-27955.453335945444</v>
      </c>
      <c r="AQ37" s="54">
        <v>-15367.603243373642</v>
      </c>
      <c r="AR37" s="54">
        <v>-14728.481547887041</v>
      </c>
      <c r="AS37" s="54">
        <v>-6015.424685312978</v>
      </c>
      <c r="AT37" s="54">
        <v>-1518.795387427466</v>
      </c>
      <c r="AU37" s="54">
        <v>-71207.302396515617</v>
      </c>
      <c r="AV37" s="54"/>
      <c r="AW37" s="54">
        <v>-6515.4172176951934</v>
      </c>
      <c r="AX37" s="54">
        <v>-13325.574251353488</v>
      </c>
      <c r="AY37" s="54">
        <v>-10318.436926771728</v>
      </c>
      <c r="AZ37" s="54">
        <v>-8710.7254605634498</v>
      </c>
      <c r="BA37" s="54">
        <v>-7025.7335631157694</v>
      </c>
      <c r="BB37" s="54">
        <v>-2172.8853728025474</v>
      </c>
      <c r="BC37" s="54">
        <v>-673.10770482386658</v>
      </c>
      <c r="BD37" s="54">
        <v>-1519.9965078755135</v>
      </c>
      <c r="BE37" s="54">
        <v>-12057.488043025358</v>
      </c>
      <c r="BF37" s="54">
        <v>-164457.86981686711</v>
      </c>
      <c r="BG37" s="54">
        <v>-31937.125233542367</v>
      </c>
      <c r="BH37" s="54">
        <v>-151793.32408480684</v>
      </c>
      <c r="BI37" s="54">
        <v>-13795.790866346168</v>
      </c>
      <c r="BJ37" s="54">
        <v>-10445.868749172134</v>
      </c>
      <c r="BK37" s="54">
        <v>-6177.3038842461619</v>
      </c>
      <c r="BL37" s="54">
        <v>-29777.175688509215</v>
      </c>
      <c r="BM37" s="54">
        <v>-17892.265107553296</v>
      </c>
      <c r="BN37" s="54">
        <v>-14097.044122876301</v>
      </c>
      <c r="BO37" s="54"/>
      <c r="BP37" s="54"/>
      <c r="BQ37" s="55">
        <v>-5394009.2076648977</v>
      </c>
      <c r="BR37" s="54">
        <f>-22224762.8976265-7767</f>
        <v>-22232529.897626501</v>
      </c>
      <c r="BS37" s="54">
        <v>-15.608061964795985</v>
      </c>
      <c r="BT37" s="54">
        <v>-928057.58757618617</v>
      </c>
      <c r="BU37" s="140">
        <f t="shared" si="5"/>
        <v>-23160603.093264651</v>
      </c>
      <c r="BV37" s="54">
        <f>-336588.383759982+9767</f>
        <v>-326821.38375998201</v>
      </c>
      <c r="BW37" s="54"/>
      <c r="BX37" s="54"/>
      <c r="BY37" s="141">
        <v>0</v>
      </c>
      <c r="BZ37" s="141">
        <f t="shared" si="0"/>
        <v>-326821.38375998201</v>
      </c>
      <c r="CA37" s="54">
        <v>0</v>
      </c>
      <c r="CB37" s="54"/>
      <c r="CC37" s="54"/>
      <c r="CD37" s="58">
        <v>-3128102.6162474998</v>
      </c>
      <c r="CE37" s="55">
        <f t="shared" si="1"/>
        <v>-3128102.6162474998</v>
      </c>
      <c r="CF37" s="142">
        <f t="shared" si="3"/>
        <v>-26615527.093272131</v>
      </c>
      <c r="CG37" s="143">
        <f t="shared" si="4"/>
        <v>-32009536.300937027</v>
      </c>
      <c r="CH37" s="143">
        <f>ponuda2013!BX37</f>
        <v>-32009536.329449382</v>
      </c>
      <c r="CI37" s="62">
        <f t="shared" si="2"/>
        <v>-2.851235494017601E-2</v>
      </c>
      <c r="CL37" s="62"/>
    </row>
    <row r="38" spans="1:90" customFormat="1" ht="15" x14ac:dyDescent="0.25">
      <c r="A38" s="139">
        <v>31</v>
      </c>
      <c r="B38" s="64" t="s">
        <v>260</v>
      </c>
      <c r="C38" s="65" t="s">
        <v>322</v>
      </c>
      <c r="D38" s="54">
        <v>-135019.40113205111</v>
      </c>
      <c r="E38" s="54">
        <v>-17522.49390026517</v>
      </c>
      <c r="F38" s="54">
        <v>-9620.8258062642399</v>
      </c>
      <c r="G38" s="54">
        <v>-9141.3123014413923</v>
      </c>
      <c r="H38" s="54">
        <v>-412831.60207172413</v>
      </c>
      <c r="I38" s="54">
        <v>-53181.980849350795</v>
      </c>
      <c r="J38" s="54">
        <v>-74868.399863556217</v>
      </c>
      <c r="K38" s="54">
        <v>-100855.66588013945</v>
      </c>
      <c r="L38" s="54">
        <v>-72654.839879888139</v>
      </c>
      <c r="M38" s="54">
        <v>-144212.51520669606</v>
      </c>
      <c r="N38" s="54">
        <v>-56701.003044467128</v>
      </c>
      <c r="O38" s="54">
        <v>-26681.021168849846</v>
      </c>
      <c r="P38" s="54">
        <v>-43748.006864102303</v>
      </c>
      <c r="Q38" s="54">
        <v>-39705.281016178247</v>
      </c>
      <c r="R38" s="54">
        <v>-1216.419369323612</v>
      </c>
      <c r="S38" s="54">
        <v>-20194.186698133763</v>
      </c>
      <c r="T38" s="54">
        <v>-6687.585203300574</v>
      </c>
      <c r="U38" s="54">
        <v>-32560.32505621255</v>
      </c>
      <c r="V38" s="54">
        <v>-12268.100046825699</v>
      </c>
      <c r="W38" s="54">
        <v>-3379.3787684403255</v>
      </c>
      <c r="X38" s="54">
        <v>-3295.2686440208286</v>
      </c>
      <c r="Y38" s="54">
        <v>-31017.181314236099</v>
      </c>
      <c r="Z38" s="54">
        <v>-6070.2585221517511</v>
      </c>
      <c r="AA38" s="54">
        <v>-64299.104279879997</v>
      </c>
      <c r="AB38" s="54">
        <v>-478.46357453631049</v>
      </c>
      <c r="AC38" s="54">
        <v>-10009.432902729302</v>
      </c>
      <c r="AD38" s="54">
        <v>-195963.98455581578</v>
      </c>
      <c r="AE38" s="54">
        <v>-9373.8457093900761</v>
      </c>
      <c r="AF38" s="54">
        <v>-76095.621944712839</v>
      </c>
      <c r="AG38" s="54">
        <v>-68322.650000987516</v>
      </c>
      <c r="AH38" s="54">
        <v>-89608.531390309712</v>
      </c>
      <c r="AI38" s="54">
        <v>-2504.8728904765057</v>
      </c>
      <c r="AJ38" s="54">
        <v>-6063.3889694099553</v>
      </c>
      <c r="AK38" s="54">
        <v>-9161.8071380834699</v>
      </c>
      <c r="AL38" s="54">
        <v>-1271.699552463876</v>
      </c>
      <c r="AM38" s="54">
        <v>-211091.20802957003</v>
      </c>
      <c r="AN38" s="54">
        <v>-40445.470521436488</v>
      </c>
      <c r="AO38" s="54">
        <v>-663.70961680604148</v>
      </c>
      <c r="AP38" s="54">
        <v>-7117.8153575966144</v>
      </c>
      <c r="AQ38" s="54">
        <v>-4089.0160619930789</v>
      </c>
      <c r="AR38" s="54">
        <v>-9869.4885111072053</v>
      </c>
      <c r="AS38" s="54">
        <v>-8210.4752544600724</v>
      </c>
      <c r="AT38" s="54">
        <v>-5913.6055548047998</v>
      </c>
      <c r="AU38" s="54">
        <v>-6186.9067545312719</v>
      </c>
      <c r="AV38" s="54"/>
      <c r="AW38" s="54">
        <v>-7266.8498408433716</v>
      </c>
      <c r="AX38" s="54">
        <v>-17193.011648339223</v>
      </c>
      <c r="AY38" s="54">
        <v>-2029.4264404481148</v>
      </c>
      <c r="AZ38" s="54">
        <v>-4563.6794407382513</v>
      </c>
      <c r="BA38" s="54">
        <v>-3627.3239227918943</v>
      </c>
      <c r="BB38" s="54">
        <v>-656.47725268019917</v>
      </c>
      <c r="BC38" s="54">
        <v>-598.52378204831348</v>
      </c>
      <c r="BD38" s="54">
        <v>-1650.9914740134923</v>
      </c>
      <c r="BE38" s="54">
        <v>-8440.8366648422252</v>
      </c>
      <c r="BF38" s="54">
        <v>-85910.515877425423</v>
      </c>
      <c r="BG38" s="54">
        <v>-21310.458158552898</v>
      </c>
      <c r="BH38" s="54">
        <v>-46216.201251505154</v>
      </c>
      <c r="BI38" s="54">
        <v>-14498.964712197796</v>
      </c>
      <c r="BJ38" s="54">
        <v>-7985.6904967467271</v>
      </c>
      <c r="BK38" s="54">
        <v>-3574.3025423749355</v>
      </c>
      <c r="BL38" s="54">
        <v>-16851.279923821283</v>
      </c>
      <c r="BM38" s="54">
        <v>-413.19073395392002</v>
      </c>
      <c r="BN38" s="54">
        <v>-4364.1132468812202</v>
      </c>
      <c r="BO38" s="54"/>
      <c r="BP38" s="54"/>
      <c r="BQ38" s="55">
        <v>-2387325.9885889255</v>
      </c>
      <c r="BR38" s="54">
        <v>-3217828.197647593</v>
      </c>
      <c r="BS38" s="54">
        <v>-0.60592409276075243</v>
      </c>
      <c r="BT38" s="54">
        <v>-47278.598427616649</v>
      </c>
      <c r="BU38" s="140">
        <f t="shared" si="5"/>
        <v>-3265107.4019993022</v>
      </c>
      <c r="BV38" s="54">
        <v>-136663.67840333123</v>
      </c>
      <c r="BW38" s="54"/>
      <c r="BX38" s="54"/>
      <c r="BY38" s="141">
        <v>0</v>
      </c>
      <c r="BZ38" s="141">
        <f t="shared" si="0"/>
        <v>-136663.67840333123</v>
      </c>
      <c r="CA38" s="54">
        <v>-1150706.63566285</v>
      </c>
      <c r="CB38" s="54"/>
      <c r="CC38" s="54"/>
      <c r="CD38" s="58">
        <v>-481745.26995148754</v>
      </c>
      <c r="CE38" s="55">
        <f t="shared" si="1"/>
        <v>-1632451.9056143374</v>
      </c>
      <c r="CF38" s="142">
        <f t="shared" si="3"/>
        <v>-5034222.9860169711</v>
      </c>
      <c r="CG38" s="143">
        <f t="shared" si="4"/>
        <v>-7421548.9746058965</v>
      </c>
      <c r="CH38" s="143">
        <f>ponuda2013!BX38</f>
        <v>-7421548.4811305702</v>
      </c>
      <c r="CI38" s="62">
        <f t="shared" si="2"/>
        <v>0.49347532633692026</v>
      </c>
      <c r="CL38" s="62"/>
    </row>
    <row r="39" spans="1:90" customFormat="1" ht="15" x14ac:dyDescent="0.25">
      <c r="A39" s="139">
        <v>32</v>
      </c>
      <c r="B39" s="64" t="s">
        <v>261</v>
      </c>
      <c r="C39" s="65" t="s">
        <v>323</v>
      </c>
      <c r="D39" s="54">
        <v>-9383.5918078974319</v>
      </c>
      <c r="E39" s="54">
        <v>-1217.7800289282263</v>
      </c>
      <c r="F39" s="54">
        <v>-668.62911154950325</v>
      </c>
      <c r="G39" s="54">
        <v>-635.30383416043242</v>
      </c>
      <c r="H39" s="54">
        <v>-28691.011860234237</v>
      </c>
      <c r="I39" s="54">
        <v>-3696.0466099065216</v>
      </c>
      <c r="J39" s="54">
        <v>-5203.2115217498667</v>
      </c>
      <c r="K39" s="54">
        <v>-7009.2771275687592</v>
      </c>
      <c r="L39" s="54">
        <v>-5049.3733092049688</v>
      </c>
      <c r="M39" s="54">
        <v>-10022.495766859132</v>
      </c>
      <c r="N39" s="54">
        <v>-3940.611965440929</v>
      </c>
      <c r="O39" s="54">
        <v>-1854.2802705923543</v>
      </c>
      <c r="P39" s="54">
        <v>-3040.4033448522146</v>
      </c>
      <c r="Q39" s="54">
        <v>-2759.4415806161687</v>
      </c>
      <c r="R39" s="54">
        <v>-84.538834665614914</v>
      </c>
      <c r="S39" s="54">
        <v>-1403.4576014926263</v>
      </c>
      <c r="T39" s="54">
        <v>-464.77446353752794</v>
      </c>
      <c r="U39" s="54">
        <v>-2262.8807186097479</v>
      </c>
      <c r="V39" s="54">
        <v>-852.60964078245104</v>
      </c>
      <c r="W39" s="54">
        <v>-234.86040273801527</v>
      </c>
      <c r="X39" s="54">
        <v>-229.01490892122575</v>
      </c>
      <c r="Y39" s="54">
        <v>-2155.6351609031444</v>
      </c>
      <c r="Z39" s="54">
        <v>-421.87143227345643</v>
      </c>
      <c r="AA39" s="54">
        <v>-4468.6655630010719</v>
      </c>
      <c r="AB39" s="54">
        <v>-33.252309229288024</v>
      </c>
      <c r="AC39" s="54">
        <v>-695.63656630272044</v>
      </c>
      <c r="AD39" s="54">
        <v>-13619.1245458308</v>
      </c>
      <c r="AE39" s="54">
        <v>-651.46446414097636</v>
      </c>
      <c r="AF39" s="54">
        <v>-5288.5011243600111</v>
      </c>
      <c r="AG39" s="54">
        <v>-4748.2943448704282</v>
      </c>
      <c r="AH39" s="54">
        <v>-6227.6226529064952</v>
      </c>
      <c r="AI39" s="54">
        <v>-174.08390600038089</v>
      </c>
      <c r="AJ39" s="54">
        <v>-421.39401141177757</v>
      </c>
      <c r="AK39" s="54">
        <v>-636.72818636171871</v>
      </c>
      <c r="AL39" s="54">
        <v>-88.380702347628457</v>
      </c>
      <c r="AM39" s="54">
        <v>-14670.437831732037</v>
      </c>
      <c r="AN39" s="54">
        <v>-2810.8833446856152</v>
      </c>
      <c r="AO39" s="54">
        <v>-46.126557153018709</v>
      </c>
      <c r="AP39" s="54">
        <v>-494.67464171573226</v>
      </c>
      <c r="AQ39" s="54">
        <v>-284.17884615080715</v>
      </c>
      <c r="AR39" s="54">
        <v>-685.91069701448407</v>
      </c>
      <c r="AS39" s="54">
        <v>-570.61242821945359</v>
      </c>
      <c r="AT39" s="54">
        <v>-410.98434872283383</v>
      </c>
      <c r="AU39" s="54">
        <v>-429.97826276288868</v>
      </c>
      <c r="AV39" s="54"/>
      <c r="AW39" s="54">
        <v>-505.03225509842514</v>
      </c>
      <c r="AX39" s="54">
        <v>-1194.8816385184202</v>
      </c>
      <c r="AY39" s="54">
        <v>-141.0412811910987</v>
      </c>
      <c r="AZ39" s="54">
        <v>-317.16704899393778</v>
      </c>
      <c r="BA39" s="54">
        <v>-252.09211980737012</v>
      </c>
      <c r="BB39" s="54">
        <v>-45.623921589581336</v>
      </c>
      <c r="BC39" s="54">
        <v>-41.596265506817872</v>
      </c>
      <c r="BD39" s="54">
        <v>-114.74077014539463</v>
      </c>
      <c r="BE39" s="54">
        <v>-586.62210849646476</v>
      </c>
      <c r="BF39" s="54">
        <v>-5970.6176019194809</v>
      </c>
      <c r="BG39" s="54">
        <v>-1481.0363467955651</v>
      </c>
      <c r="BH39" s="54">
        <v>-3211.9381645873455</v>
      </c>
      <c r="BI39" s="54">
        <v>-1007.6504958225361</v>
      </c>
      <c r="BJ39" s="54">
        <v>-554.99031470588352</v>
      </c>
      <c r="BK39" s="54">
        <v>-248.40723462233368</v>
      </c>
      <c r="BL39" s="54">
        <v>-1171.1319330405456</v>
      </c>
      <c r="BM39" s="54">
        <v>-28.715970843606062</v>
      </c>
      <c r="BN39" s="54">
        <v>-303.29757774677512</v>
      </c>
      <c r="BO39" s="54"/>
      <c r="BP39" s="54"/>
      <c r="BQ39" s="55">
        <v>-165914.61968783627</v>
      </c>
      <c r="BR39" s="54">
        <v>-223524.62543893163</v>
      </c>
      <c r="BS39" s="54">
        <v>-4.2110573038883006E-2</v>
      </c>
      <c r="BT39" s="54">
        <v>-3285.7727495055769</v>
      </c>
      <c r="BU39" s="140">
        <f t="shared" si="5"/>
        <v>-226810.44029901025</v>
      </c>
      <c r="BV39" s="54">
        <v>-9497.8659537115291</v>
      </c>
      <c r="BW39" s="54"/>
      <c r="BX39" s="54"/>
      <c r="BY39" s="141">
        <v>0</v>
      </c>
      <c r="BZ39" s="141">
        <f t="shared" si="0"/>
        <v>-9497.8659537115291</v>
      </c>
      <c r="CA39" s="54">
        <v>-80080.030960961318</v>
      </c>
      <c r="CB39" s="54"/>
      <c r="CC39" s="54"/>
      <c r="CD39" s="58">
        <v>-33480.380824597145</v>
      </c>
      <c r="CE39" s="55">
        <f t="shared" si="1"/>
        <v>-113560.41178555846</v>
      </c>
      <c r="CF39" s="142">
        <f t="shared" si="3"/>
        <v>-349868.71803828026</v>
      </c>
      <c r="CG39" s="143">
        <f t="shared" si="4"/>
        <v>-515783.33772611653</v>
      </c>
      <c r="CH39" s="143">
        <f>ponuda2013!BX39</f>
        <v>-515783.51663210732</v>
      </c>
      <c r="CI39" s="62">
        <f t="shared" si="2"/>
        <v>-0.17890599078964442</v>
      </c>
      <c r="CL39" s="62"/>
    </row>
    <row r="40" spans="1:90" customFormat="1" ht="15" x14ac:dyDescent="0.25">
      <c r="A40" s="139">
        <v>33</v>
      </c>
      <c r="B40" s="64" t="s">
        <v>262</v>
      </c>
      <c r="C40" s="65" t="s">
        <v>355</v>
      </c>
      <c r="D40" s="54">
        <v>-7068.744584557111</v>
      </c>
      <c r="E40" s="54">
        <v>-917.36471075216377</v>
      </c>
      <c r="F40" s="54">
        <v>-503.68435755751545</v>
      </c>
      <c r="G40" s="54">
        <v>-478.58012466935855</v>
      </c>
      <c r="H40" s="54">
        <v>-21613.198747819133</v>
      </c>
      <c r="I40" s="54">
        <v>-2784.2653424095924</v>
      </c>
      <c r="J40" s="54">
        <v>-3919.6263029812894</v>
      </c>
      <c r="K40" s="54">
        <v>-5280.151859915949</v>
      </c>
      <c r="L40" s="54">
        <v>-3803.7385859868791</v>
      </c>
      <c r="M40" s="54">
        <v>-7550.0367158028057</v>
      </c>
      <c r="N40" s="54">
        <v>-2968.4986368554523</v>
      </c>
      <c r="O40" s="54">
        <v>-1396.8461000156997</v>
      </c>
      <c r="P40" s="54">
        <v>-2290.3633404753846</v>
      </c>
      <c r="Q40" s="54">
        <v>-2078.7123021448747</v>
      </c>
      <c r="R40" s="54">
        <v>-63.683868817097881</v>
      </c>
      <c r="S40" s="54">
        <v>-1057.237305639942</v>
      </c>
      <c r="T40" s="54">
        <v>-350.11880732133909</v>
      </c>
      <c r="U40" s="54">
        <v>-1704.6485133452854</v>
      </c>
      <c r="V40" s="54">
        <v>-642.27855435375852</v>
      </c>
      <c r="W40" s="54">
        <v>-176.92246572192261</v>
      </c>
      <c r="X40" s="54">
        <v>-172.51900235657064</v>
      </c>
      <c r="Y40" s="54">
        <v>-1623.8594646764873</v>
      </c>
      <c r="Z40" s="54">
        <v>-317.79956580725792</v>
      </c>
      <c r="AA40" s="54">
        <v>-3366.2861882030779</v>
      </c>
      <c r="AB40" s="54">
        <v>-25.04926531338706</v>
      </c>
      <c r="AC40" s="54">
        <v>-524.02931750865093</v>
      </c>
      <c r="AD40" s="54">
        <v>-10259.409706923449</v>
      </c>
      <c r="AE40" s="54">
        <v>-490.75407340846073</v>
      </c>
      <c r="AF40" s="54">
        <v>-3983.8757320817831</v>
      </c>
      <c r="AG40" s="54">
        <v>-3576.9330788597817</v>
      </c>
      <c r="AH40" s="54">
        <v>-4691.3244739981719</v>
      </c>
      <c r="AI40" s="54">
        <v>-131.13898099905416</v>
      </c>
      <c r="AJ40" s="54">
        <v>-317.4399203538286</v>
      </c>
      <c r="AK40" s="54">
        <v>-479.65310206601714</v>
      </c>
      <c r="AL40" s="54">
        <v>-66.577982492094065</v>
      </c>
      <c r="AM40" s="54">
        <v>-11051.37351444253</v>
      </c>
      <c r="AN40" s="54">
        <v>-2117.4638483150652</v>
      </c>
      <c r="AO40" s="54">
        <v>-34.747552723387713</v>
      </c>
      <c r="AP40" s="54">
        <v>-372.64288199353371</v>
      </c>
      <c r="AQ40" s="54">
        <v>-214.07449523577608</v>
      </c>
      <c r="AR40" s="54">
        <v>-516.70273220221509</v>
      </c>
      <c r="AS40" s="54">
        <v>-429.84750343280638</v>
      </c>
      <c r="AT40" s="54">
        <v>-309.59822729365015</v>
      </c>
      <c r="AU40" s="54">
        <v>-323.90651454216214</v>
      </c>
      <c r="AV40" s="54"/>
      <c r="AW40" s="54">
        <v>-380.44536584052139</v>
      </c>
      <c r="AX40" s="54">
        <v>-900.11514613787983</v>
      </c>
      <c r="AY40" s="54">
        <v>-106.24767285587723</v>
      </c>
      <c r="AZ40" s="54">
        <v>-238.9248068195981</v>
      </c>
      <c r="BA40" s="54">
        <v>-189.90327405313195</v>
      </c>
      <c r="BB40" s="54">
        <v>-34.368912807053817</v>
      </c>
      <c r="BC40" s="54">
        <v>-31.334843049295227</v>
      </c>
      <c r="BD40" s="54">
        <v>-86.435259993998642</v>
      </c>
      <c r="BE40" s="54">
        <v>-441.90774039487974</v>
      </c>
      <c r="BF40" s="54">
        <v>-4497.720244449386</v>
      </c>
      <c r="BG40" s="54">
        <v>-1115.6780761853265</v>
      </c>
      <c r="BH40" s="54">
        <v>-2419.5820717340475</v>
      </c>
      <c r="BI40" s="54">
        <v>-759.07223281783399</v>
      </c>
      <c r="BJ40" s="54">
        <v>-418.07922401921917</v>
      </c>
      <c r="BK40" s="54">
        <v>-187.12741671303334</v>
      </c>
      <c r="BL40" s="54">
        <v>-882.22427818257734</v>
      </c>
      <c r="BM40" s="54">
        <v>-21.632000575749998</v>
      </c>
      <c r="BN40" s="54">
        <v>-228.4768086781466</v>
      </c>
      <c r="BO40" s="54"/>
      <c r="BP40" s="54"/>
      <c r="BQ40" s="55">
        <v>-124984.98372767933</v>
      </c>
      <c r="BR40" s="54">
        <v>-158609.16036515363</v>
      </c>
      <c r="BS40" s="54">
        <v>-3.1722275565170724E-2</v>
      </c>
      <c r="BT40" s="54">
        <v>-2475.2023323952703</v>
      </c>
      <c r="BU40" s="140">
        <f t="shared" si="5"/>
        <v>-161084.39441982447</v>
      </c>
      <c r="BV40" s="54">
        <v>-16941.82833222167</v>
      </c>
      <c r="BW40" s="54"/>
      <c r="BX40" s="54"/>
      <c r="BY40" s="141">
        <v>0</v>
      </c>
      <c r="BZ40" s="141">
        <f t="shared" si="0"/>
        <v>-16941.82833222167</v>
      </c>
      <c r="CA40" s="54">
        <v>-60311.775475529175</v>
      </c>
      <c r="CB40" s="54"/>
      <c r="CC40" s="54"/>
      <c r="CD40" s="58">
        <v>-25221.073709067252</v>
      </c>
      <c r="CE40" s="55">
        <f t="shared" si="1"/>
        <v>-85532.849184596431</v>
      </c>
      <c r="CF40" s="142">
        <f t="shared" si="3"/>
        <v>-263559.07193664258</v>
      </c>
      <c r="CG40" s="143">
        <f t="shared" si="4"/>
        <v>-388544.05566432187</v>
      </c>
      <c r="CH40" s="143">
        <f>ponuda2013!BX40</f>
        <v>-388544.3884002422</v>
      </c>
      <c r="CI40" s="62">
        <f t="shared" si="2"/>
        <v>-0.33273592032492161</v>
      </c>
      <c r="CL40" s="62"/>
    </row>
    <row r="41" spans="1:90" customFormat="1" ht="15" x14ac:dyDescent="0.25">
      <c r="A41" s="139">
        <v>34</v>
      </c>
      <c r="B41" s="64" t="s">
        <v>263</v>
      </c>
      <c r="C41" s="65" t="s">
        <v>324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5">
        <v>0</v>
      </c>
      <c r="BR41" s="54">
        <v>0</v>
      </c>
      <c r="BS41" s="54">
        <v>0</v>
      </c>
      <c r="BT41" s="54">
        <v>0</v>
      </c>
      <c r="BU41" s="140">
        <v>0</v>
      </c>
      <c r="BV41" s="54">
        <v>0</v>
      </c>
      <c r="BW41" s="54"/>
      <c r="BX41" s="54"/>
      <c r="BY41" s="141">
        <v>0</v>
      </c>
      <c r="BZ41" s="141">
        <f t="shared" si="0"/>
        <v>0</v>
      </c>
      <c r="CA41" s="54">
        <v>0</v>
      </c>
      <c r="CB41" s="54"/>
      <c r="CC41" s="54"/>
      <c r="CD41" s="58">
        <v>0</v>
      </c>
      <c r="CE41" s="55">
        <f t="shared" si="1"/>
        <v>0</v>
      </c>
      <c r="CF41" s="142">
        <f t="shared" si="3"/>
        <v>0</v>
      </c>
      <c r="CG41" s="143">
        <f t="shared" si="4"/>
        <v>0</v>
      </c>
      <c r="CH41" s="143">
        <f>ponuda2013!BX41</f>
        <v>0</v>
      </c>
      <c r="CI41" s="62">
        <f t="shared" si="2"/>
        <v>0</v>
      </c>
      <c r="CL41" s="62"/>
    </row>
    <row r="42" spans="1:90" customFormat="1" ht="15" x14ac:dyDescent="0.25">
      <c r="A42" s="139">
        <v>35</v>
      </c>
      <c r="B42" s="64" t="s">
        <v>264</v>
      </c>
      <c r="C42" s="65" t="s">
        <v>325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5">
        <v>0</v>
      </c>
      <c r="BR42" s="54">
        <v>0</v>
      </c>
      <c r="BS42" s="54">
        <v>0</v>
      </c>
      <c r="BT42" s="54">
        <v>0</v>
      </c>
      <c r="BU42" s="140">
        <v>0</v>
      </c>
      <c r="BV42" s="54">
        <v>0</v>
      </c>
      <c r="BW42" s="54">
        <v>0</v>
      </c>
      <c r="BX42" s="54"/>
      <c r="BY42" s="141">
        <v>0</v>
      </c>
      <c r="BZ42" s="141">
        <f t="shared" si="0"/>
        <v>0</v>
      </c>
      <c r="CA42" s="54">
        <v>0</v>
      </c>
      <c r="CB42" s="54"/>
      <c r="CC42" s="54"/>
      <c r="CD42" s="58">
        <v>0</v>
      </c>
      <c r="CE42" s="55">
        <f t="shared" si="1"/>
        <v>0</v>
      </c>
      <c r="CF42" s="142">
        <f t="shared" si="3"/>
        <v>0</v>
      </c>
      <c r="CG42" s="143">
        <f t="shared" si="4"/>
        <v>0</v>
      </c>
      <c r="CH42" s="143">
        <f>ponuda2013!BX42</f>
        <v>0</v>
      </c>
      <c r="CI42" s="62">
        <f t="shared" si="2"/>
        <v>0</v>
      </c>
      <c r="CL42" s="62"/>
    </row>
    <row r="43" spans="1:90" customFormat="1" ht="15" x14ac:dyDescent="0.25">
      <c r="A43" s="139">
        <v>36</v>
      </c>
      <c r="B43" s="64" t="s">
        <v>265</v>
      </c>
      <c r="C43" s="65" t="s">
        <v>356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5">
        <v>0</v>
      </c>
      <c r="BR43" s="54">
        <v>0</v>
      </c>
      <c r="BS43" s="54">
        <v>0</v>
      </c>
      <c r="BT43" s="54">
        <v>0</v>
      </c>
      <c r="BU43" s="140">
        <v>0</v>
      </c>
      <c r="BV43" s="54">
        <v>0</v>
      </c>
      <c r="BW43" s="54">
        <v>0</v>
      </c>
      <c r="BX43" s="54"/>
      <c r="BY43" s="141">
        <v>0</v>
      </c>
      <c r="BZ43" s="141">
        <f t="shared" si="0"/>
        <v>0</v>
      </c>
      <c r="CA43" s="54">
        <v>0</v>
      </c>
      <c r="CB43" s="54"/>
      <c r="CC43" s="54"/>
      <c r="CD43" s="58">
        <v>0</v>
      </c>
      <c r="CE43" s="55">
        <f t="shared" si="1"/>
        <v>0</v>
      </c>
      <c r="CF43" s="142">
        <f t="shared" si="3"/>
        <v>0</v>
      </c>
      <c r="CG43" s="143">
        <f t="shared" si="4"/>
        <v>0</v>
      </c>
      <c r="CH43" s="143">
        <f>ponuda2013!BX43</f>
        <v>0</v>
      </c>
      <c r="CI43" s="62">
        <f t="shared" si="2"/>
        <v>0</v>
      </c>
      <c r="CL43" s="62"/>
    </row>
    <row r="44" spans="1:90" customFormat="1" ht="15" x14ac:dyDescent="0.25">
      <c r="A44" s="139">
        <v>37</v>
      </c>
      <c r="B44" s="64" t="s">
        <v>266</v>
      </c>
      <c r="C44" s="65" t="s">
        <v>357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5">
        <v>0</v>
      </c>
      <c r="BR44" s="54">
        <v>799132</v>
      </c>
      <c r="BS44" s="54">
        <v>0</v>
      </c>
      <c r="BT44" s="54">
        <v>-0.49105226621031761</v>
      </c>
      <c r="BU44" s="140">
        <v>799131.50894773379</v>
      </c>
      <c r="BV44" s="54">
        <v>0</v>
      </c>
      <c r="BW44" s="54">
        <v>0</v>
      </c>
      <c r="BX44" s="54"/>
      <c r="BY44" s="141">
        <v>0</v>
      </c>
      <c r="BZ44" s="141">
        <f t="shared" si="0"/>
        <v>0</v>
      </c>
      <c r="CA44" s="54">
        <v>0</v>
      </c>
      <c r="CB44" s="54"/>
      <c r="CC44" s="54"/>
      <c r="CD44" s="58">
        <v>0</v>
      </c>
      <c r="CE44" s="55">
        <f t="shared" si="1"/>
        <v>0</v>
      </c>
      <c r="CF44" s="142">
        <f t="shared" si="3"/>
        <v>799131.50894773379</v>
      </c>
      <c r="CG44" s="143">
        <f t="shared" si="4"/>
        <v>799131.50894773379</v>
      </c>
      <c r="CH44" s="143">
        <f>ponuda2013!BX44</f>
        <v>799131.50894773379</v>
      </c>
      <c r="CI44" s="62">
        <f t="shared" si="2"/>
        <v>0</v>
      </c>
      <c r="CL44" s="62"/>
    </row>
    <row r="45" spans="1:90" customFormat="1" ht="15" x14ac:dyDescent="0.25">
      <c r="A45" s="139">
        <v>38</v>
      </c>
      <c r="B45" s="64" t="s">
        <v>267</v>
      </c>
      <c r="C45" s="65" t="s">
        <v>326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5">
        <v>0</v>
      </c>
      <c r="BR45" s="54">
        <v>0</v>
      </c>
      <c r="BS45" s="54">
        <v>0</v>
      </c>
      <c r="BT45" s="54">
        <v>0</v>
      </c>
      <c r="BU45" s="140">
        <v>0</v>
      </c>
      <c r="BV45" s="54">
        <v>0</v>
      </c>
      <c r="BW45" s="54">
        <v>0</v>
      </c>
      <c r="BX45" s="54"/>
      <c r="BY45" s="141">
        <v>0</v>
      </c>
      <c r="BZ45" s="141">
        <f t="shared" si="0"/>
        <v>0</v>
      </c>
      <c r="CA45" s="54">
        <v>0</v>
      </c>
      <c r="CB45" s="54"/>
      <c r="CC45" s="54"/>
      <c r="CD45" s="58">
        <v>0</v>
      </c>
      <c r="CE45" s="55">
        <f t="shared" si="1"/>
        <v>0</v>
      </c>
      <c r="CF45" s="142">
        <f t="shared" si="3"/>
        <v>0</v>
      </c>
      <c r="CG45" s="143">
        <f t="shared" si="4"/>
        <v>0</v>
      </c>
      <c r="CH45" s="143">
        <f>ponuda2013!BX45</f>
        <v>0</v>
      </c>
      <c r="CI45" s="62">
        <f t="shared" si="2"/>
        <v>0</v>
      </c>
      <c r="CL45" s="62"/>
    </row>
    <row r="46" spans="1:90" customFormat="1" ht="15" x14ac:dyDescent="0.25">
      <c r="A46" s="139">
        <v>39</v>
      </c>
      <c r="B46" s="64" t="s">
        <v>268</v>
      </c>
      <c r="C46" s="65" t="s">
        <v>327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5">
        <v>0</v>
      </c>
      <c r="BR46" s="54">
        <v>0</v>
      </c>
      <c r="BS46" s="54">
        <v>0</v>
      </c>
      <c r="BT46" s="54">
        <v>0</v>
      </c>
      <c r="BU46" s="140">
        <v>0</v>
      </c>
      <c r="BV46" s="54">
        <v>0</v>
      </c>
      <c r="BW46" s="54">
        <v>0</v>
      </c>
      <c r="BX46" s="54"/>
      <c r="BY46" s="141">
        <v>0</v>
      </c>
      <c r="BZ46" s="141">
        <f t="shared" si="0"/>
        <v>0</v>
      </c>
      <c r="CA46" s="54">
        <v>0</v>
      </c>
      <c r="CB46" s="54"/>
      <c r="CC46" s="54"/>
      <c r="CD46" s="58">
        <v>0</v>
      </c>
      <c r="CE46" s="55">
        <f t="shared" si="1"/>
        <v>0</v>
      </c>
      <c r="CF46" s="142">
        <f t="shared" si="3"/>
        <v>0</v>
      </c>
      <c r="CG46" s="143">
        <f t="shared" si="4"/>
        <v>0</v>
      </c>
      <c r="CH46" s="143">
        <f>ponuda2013!BX46</f>
        <v>0</v>
      </c>
      <c r="CI46" s="62">
        <f t="shared" si="2"/>
        <v>0</v>
      </c>
      <c r="CL46" s="62"/>
    </row>
    <row r="47" spans="1:90" customFormat="1" ht="15" x14ac:dyDescent="0.25">
      <c r="A47" s="139">
        <v>40</v>
      </c>
      <c r="B47" s="64" t="s">
        <v>269</v>
      </c>
      <c r="C47" s="65" t="s">
        <v>328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0</v>
      </c>
      <c r="BP47" s="54">
        <v>0</v>
      </c>
      <c r="BQ47" s="55">
        <v>0</v>
      </c>
      <c r="BR47" s="54">
        <v>0</v>
      </c>
      <c r="BS47" s="54">
        <v>0</v>
      </c>
      <c r="BT47" s="54">
        <v>0</v>
      </c>
      <c r="BU47" s="140">
        <v>0</v>
      </c>
      <c r="BV47" s="54">
        <v>0</v>
      </c>
      <c r="BW47" s="54">
        <v>0</v>
      </c>
      <c r="BX47" s="54"/>
      <c r="BY47" s="141">
        <v>0</v>
      </c>
      <c r="BZ47" s="141">
        <f t="shared" si="0"/>
        <v>0</v>
      </c>
      <c r="CA47" s="54">
        <v>0</v>
      </c>
      <c r="CB47" s="54"/>
      <c r="CC47" s="54"/>
      <c r="CD47" s="58">
        <v>0</v>
      </c>
      <c r="CE47" s="55">
        <f t="shared" si="1"/>
        <v>0</v>
      </c>
      <c r="CF47" s="142">
        <f t="shared" si="3"/>
        <v>0</v>
      </c>
      <c r="CG47" s="143">
        <f t="shared" si="4"/>
        <v>0</v>
      </c>
      <c r="CH47" s="143">
        <f>ponuda2013!BX47</f>
        <v>0</v>
      </c>
      <c r="CI47" s="62">
        <f t="shared" si="2"/>
        <v>0</v>
      </c>
      <c r="CL47" s="62"/>
    </row>
    <row r="48" spans="1:90" customFormat="1" ht="15" x14ac:dyDescent="0.25">
      <c r="A48" s="139">
        <v>41</v>
      </c>
      <c r="B48" s="64" t="s">
        <v>270</v>
      </c>
      <c r="C48" s="65" t="s">
        <v>329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5">
        <v>0</v>
      </c>
      <c r="BR48" s="54">
        <v>0</v>
      </c>
      <c r="BS48" s="54">
        <v>0</v>
      </c>
      <c r="BT48" s="54">
        <v>0</v>
      </c>
      <c r="BU48" s="140">
        <v>0</v>
      </c>
      <c r="BV48" s="54">
        <v>0</v>
      </c>
      <c r="BW48" s="54">
        <v>0</v>
      </c>
      <c r="BX48" s="54"/>
      <c r="BY48" s="141">
        <v>0</v>
      </c>
      <c r="BZ48" s="141">
        <f t="shared" si="0"/>
        <v>0</v>
      </c>
      <c r="CA48" s="54">
        <v>0</v>
      </c>
      <c r="CB48" s="54"/>
      <c r="CC48" s="54"/>
      <c r="CD48" s="58">
        <v>0</v>
      </c>
      <c r="CE48" s="55">
        <f t="shared" si="1"/>
        <v>0</v>
      </c>
      <c r="CF48" s="142">
        <f t="shared" si="3"/>
        <v>0</v>
      </c>
      <c r="CG48" s="143">
        <f t="shared" si="4"/>
        <v>0</v>
      </c>
      <c r="CH48" s="143">
        <f>ponuda2013!BX48</f>
        <v>0</v>
      </c>
      <c r="CI48" s="62">
        <f t="shared" si="2"/>
        <v>0</v>
      </c>
      <c r="CL48" s="62"/>
    </row>
    <row r="49" spans="1:90" customFormat="1" ht="15" x14ac:dyDescent="0.25">
      <c r="A49" s="139">
        <v>42</v>
      </c>
      <c r="B49" s="64" t="s">
        <v>271</v>
      </c>
      <c r="C49" s="65" t="s">
        <v>330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5">
        <v>0</v>
      </c>
      <c r="BR49" s="54">
        <v>0</v>
      </c>
      <c r="BS49" s="54">
        <v>0</v>
      </c>
      <c r="BT49" s="54">
        <v>0</v>
      </c>
      <c r="BU49" s="140">
        <v>0</v>
      </c>
      <c r="BV49" s="54">
        <v>0</v>
      </c>
      <c r="BW49" s="54">
        <v>0</v>
      </c>
      <c r="BX49" s="54"/>
      <c r="BY49" s="141">
        <v>0</v>
      </c>
      <c r="BZ49" s="141">
        <f t="shared" si="0"/>
        <v>0</v>
      </c>
      <c r="CA49" s="54">
        <v>0</v>
      </c>
      <c r="CB49" s="54"/>
      <c r="CC49" s="54"/>
      <c r="CD49" s="58">
        <v>0</v>
      </c>
      <c r="CE49" s="55">
        <f t="shared" si="1"/>
        <v>0</v>
      </c>
      <c r="CF49" s="142">
        <f t="shared" si="3"/>
        <v>0</v>
      </c>
      <c r="CG49" s="143">
        <f t="shared" si="4"/>
        <v>0</v>
      </c>
      <c r="CH49" s="143">
        <f>ponuda2013!BX49</f>
        <v>0</v>
      </c>
      <c r="CI49" s="62">
        <f t="shared" si="2"/>
        <v>0</v>
      </c>
      <c r="CL49" s="62"/>
    </row>
    <row r="50" spans="1:90" customFormat="1" ht="15" x14ac:dyDescent="0.25">
      <c r="A50" s="139">
        <v>43</v>
      </c>
      <c r="B50" s="64" t="s">
        <v>272</v>
      </c>
      <c r="C50" s="71" t="s">
        <v>331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4">
        <v>0</v>
      </c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0</v>
      </c>
      <c r="BO50" s="54">
        <v>0</v>
      </c>
      <c r="BP50" s="54">
        <v>0</v>
      </c>
      <c r="BQ50" s="55">
        <v>0</v>
      </c>
      <c r="BR50" s="54">
        <v>0</v>
      </c>
      <c r="BS50" s="54">
        <v>0</v>
      </c>
      <c r="BT50" s="54">
        <v>0</v>
      </c>
      <c r="BU50" s="140">
        <v>0</v>
      </c>
      <c r="BV50" s="54">
        <v>0</v>
      </c>
      <c r="BW50" s="54">
        <v>0</v>
      </c>
      <c r="BX50" s="54"/>
      <c r="BY50" s="141">
        <v>0</v>
      </c>
      <c r="BZ50" s="141">
        <f t="shared" si="0"/>
        <v>0</v>
      </c>
      <c r="CA50" s="54">
        <v>0</v>
      </c>
      <c r="CB50" s="54"/>
      <c r="CC50" s="54"/>
      <c r="CD50" s="58">
        <v>0</v>
      </c>
      <c r="CE50" s="55">
        <f t="shared" si="1"/>
        <v>0</v>
      </c>
      <c r="CF50" s="142">
        <f t="shared" si="3"/>
        <v>0</v>
      </c>
      <c r="CG50" s="143">
        <f t="shared" si="4"/>
        <v>0</v>
      </c>
      <c r="CH50" s="143">
        <f>ponuda2013!BX50</f>
        <v>0</v>
      </c>
      <c r="CI50" s="62">
        <f t="shared" si="2"/>
        <v>0</v>
      </c>
      <c r="CL50" s="62"/>
    </row>
    <row r="51" spans="1:90" customFormat="1" ht="15" x14ac:dyDescent="0.25">
      <c r="A51" s="139">
        <v>44</v>
      </c>
      <c r="B51" s="64" t="s">
        <v>273</v>
      </c>
      <c r="C51" s="65" t="s">
        <v>332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5">
        <v>0</v>
      </c>
      <c r="BR51" s="54">
        <v>0</v>
      </c>
      <c r="BS51" s="54">
        <v>0</v>
      </c>
      <c r="BT51" s="54">
        <v>0</v>
      </c>
      <c r="BU51" s="140">
        <v>0</v>
      </c>
      <c r="BV51" s="54">
        <v>0</v>
      </c>
      <c r="BW51" s="54">
        <v>0</v>
      </c>
      <c r="BX51" s="54"/>
      <c r="BY51" s="141">
        <v>0</v>
      </c>
      <c r="BZ51" s="141">
        <f t="shared" si="0"/>
        <v>0</v>
      </c>
      <c r="CA51" s="54">
        <v>0</v>
      </c>
      <c r="CB51" s="54"/>
      <c r="CC51" s="54"/>
      <c r="CD51" s="58">
        <v>0</v>
      </c>
      <c r="CE51" s="55">
        <f t="shared" si="1"/>
        <v>0</v>
      </c>
      <c r="CF51" s="142">
        <f t="shared" si="3"/>
        <v>0</v>
      </c>
      <c r="CG51" s="143">
        <f t="shared" si="4"/>
        <v>0</v>
      </c>
      <c r="CH51" s="143">
        <f>ponuda2013!BX51</f>
        <v>0</v>
      </c>
      <c r="CI51" s="62">
        <f t="shared" si="2"/>
        <v>0</v>
      </c>
      <c r="CL51" s="62"/>
    </row>
    <row r="52" spans="1:90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v>0</v>
      </c>
      <c r="BR52" s="54">
        <v>0</v>
      </c>
      <c r="BS52" s="54">
        <v>0</v>
      </c>
      <c r="BT52" s="54">
        <v>0</v>
      </c>
      <c r="BU52" s="140">
        <v>0</v>
      </c>
      <c r="BV52" s="54">
        <v>0</v>
      </c>
      <c r="BW52" s="54">
        <v>0</v>
      </c>
      <c r="BX52" s="54"/>
      <c r="BY52" s="141">
        <v>0</v>
      </c>
      <c r="BZ52" s="141">
        <f t="shared" si="0"/>
        <v>0</v>
      </c>
      <c r="CA52" s="54">
        <v>0</v>
      </c>
      <c r="CB52" s="54"/>
      <c r="CC52" s="54"/>
      <c r="CD52" s="58">
        <v>0</v>
      </c>
      <c r="CE52" s="55">
        <f t="shared" si="1"/>
        <v>0</v>
      </c>
      <c r="CF52" s="142">
        <f t="shared" si="3"/>
        <v>0</v>
      </c>
      <c r="CG52" s="143">
        <f t="shared" si="4"/>
        <v>0</v>
      </c>
      <c r="CH52" s="143">
        <f>ponuda2013!BX52</f>
        <v>0</v>
      </c>
      <c r="CI52" s="62">
        <f t="shared" si="2"/>
        <v>0</v>
      </c>
      <c r="CL52" s="62"/>
    </row>
    <row r="53" spans="1:90" customFormat="1" ht="15" x14ac:dyDescent="0.25">
      <c r="A53" s="139">
        <v>46</v>
      </c>
      <c r="B53" s="64" t="s">
        <v>275</v>
      </c>
      <c r="C53" s="65" t="s">
        <v>333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5">
        <v>0</v>
      </c>
      <c r="BR53" s="54">
        <v>0</v>
      </c>
      <c r="BS53" s="54">
        <v>0</v>
      </c>
      <c r="BT53" s="54">
        <v>0</v>
      </c>
      <c r="BU53" s="140">
        <v>0</v>
      </c>
      <c r="BV53" s="54">
        <v>0</v>
      </c>
      <c r="BW53" s="54">
        <v>0</v>
      </c>
      <c r="BX53" s="54">
        <v>0</v>
      </c>
      <c r="BY53" s="141">
        <v>0</v>
      </c>
      <c r="BZ53" s="141">
        <f t="shared" si="0"/>
        <v>0</v>
      </c>
      <c r="CA53" s="54">
        <v>0</v>
      </c>
      <c r="CB53" s="54"/>
      <c r="CC53" s="54"/>
      <c r="CD53" s="58">
        <v>0</v>
      </c>
      <c r="CE53" s="55">
        <f t="shared" si="1"/>
        <v>0</v>
      </c>
      <c r="CF53" s="142">
        <f t="shared" si="3"/>
        <v>0</v>
      </c>
      <c r="CG53" s="143">
        <f t="shared" si="4"/>
        <v>0</v>
      </c>
      <c r="CH53" s="143">
        <f>ponuda2013!BX53</f>
        <v>0</v>
      </c>
      <c r="CI53" s="62">
        <f t="shared" si="2"/>
        <v>0</v>
      </c>
      <c r="CL53" s="62"/>
    </row>
    <row r="54" spans="1:90" customFormat="1" ht="15" x14ac:dyDescent="0.25">
      <c r="A54" s="139">
        <v>47</v>
      </c>
      <c r="B54" s="64" t="s">
        <v>276</v>
      </c>
      <c r="C54" s="65" t="s">
        <v>334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5">
        <v>0</v>
      </c>
      <c r="BR54" s="54">
        <v>0</v>
      </c>
      <c r="BS54" s="54">
        <v>0</v>
      </c>
      <c r="BT54" s="54">
        <v>0</v>
      </c>
      <c r="BU54" s="140">
        <v>0</v>
      </c>
      <c r="BV54" s="54">
        <v>0</v>
      </c>
      <c r="BW54" s="54">
        <v>0</v>
      </c>
      <c r="BX54" s="54">
        <v>0</v>
      </c>
      <c r="BY54" s="141">
        <v>0</v>
      </c>
      <c r="BZ54" s="141">
        <f t="shared" si="0"/>
        <v>0</v>
      </c>
      <c r="CA54" s="54">
        <v>0</v>
      </c>
      <c r="CB54" s="54"/>
      <c r="CC54" s="54"/>
      <c r="CD54" s="58">
        <v>0</v>
      </c>
      <c r="CE54" s="55">
        <f t="shared" si="1"/>
        <v>0</v>
      </c>
      <c r="CF54" s="142">
        <f t="shared" si="3"/>
        <v>0</v>
      </c>
      <c r="CG54" s="143">
        <f t="shared" si="4"/>
        <v>0</v>
      </c>
      <c r="CH54" s="143">
        <f>ponuda2013!BX54</f>
        <v>0</v>
      </c>
      <c r="CI54" s="62">
        <f t="shared" si="2"/>
        <v>0</v>
      </c>
      <c r="CL54" s="62"/>
    </row>
    <row r="55" spans="1:90" customFormat="1" ht="15" x14ac:dyDescent="0.25">
      <c r="A55" s="139">
        <v>48</v>
      </c>
      <c r="B55" s="64" t="s">
        <v>277</v>
      </c>
      <c r="C55" s="65" t="s">
        <v>335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4">
        <v>0</v>
      </c>
      <c r="AY55" s="54">
        <v>0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0</v>
      </c>
      <c r="BL55" s="54">
        <v>0</v>
      </c>
      <c r="BM55" s="54">
        <v>0</v>
      </c>
      <c r="BN55" s="54">
        <v>0</v>
      </c>
      <c r="BO55" s="54">
        <v>0</v>
      </c>
      <c r="BP55" s="54">
        <v>0</v>
      </c>
      <c r="BQ55" s="55">
        <v>0</v>
      </c>
      <c r="BR55" s="54">
        <v>0</v>
      </c>
      <c r="BS55" s="54">
        <v>0</v>
      </c>
      <c r="BT55" s="54">
        <v>0</v>
      </c>
      <c r="BU55" s="140">
        <v>0</v>
      </c>
      <c r="BV55" s="54">
        <v>0</v>
      </c>
      <c r="BW55" s="54">
        <v>0</v>
      </c>
      <c r="BX55" s="54">
        <v>0</v>
      </c>
      <c r="BY55" s="141">
        <v>0</v>
      </c>
      <c r="BZ55" s="141">
        <f t="shared" si="0"/>
        <v>0</v>
      </c>
      <c r="CA55" s="54">
        <v>0</v>
      </c>
      <c r="CB55" s="54"/>
      <c r="CC55" s="54"/>
      <c r="CD55" s="58">
        <v>0</v>
      </c>
      <c r="CE55" s="55">
        <f t="shared" si="1"/>
        <v>0</v>
      </c>
      <c r="CF55" s="142">
        <f t="shared" si="3"/>
        <v>0</v>
      </c>
      <c r="CG55" s="143">
        <f t="shared" si="4"/>
        <v>0</v>
      </c>
      <c r="CH55" s="143">
        <f>ponuda2013!BX55</f>
        <v>0</v>
      </c>
      <c r="CI55" s="62">
        <f t="shared" si="2"/>
        <v>0</v>
      </c>
      <c r="CL55" s="62"/>
    </row>
    <row r="56" spans="1:90" customFormat="1" ht="15" x14ac:dyDescent="0.25">
      <c r="A56" s="139">
        <v>49</v>
      </c>
      <c r="B56" s="64" t="s">
        <v>278</v>
      </c>
      <c r="C56" s="65" t="s">
        <v>336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0</v>
      </c>
      <c r="BO56" s="54">
        <v>0</v>
      </c>
      <c r="BP56" s="54">
        <v>0</v>
      </c>
      <c r="BQ56" s="55">
        <v>0</v>
      </c>
      <c r="BR56" s="54">
        <v>0</v>
      </c>
      <c r="BS56" s="54">
        <v>0</v>
      </c>
      <c r="BT56" s="54">
        <v>0</v>
      </c>
      <c r="BU56" s="140">
        <v>0</v>
      </c>
      <c r="BV56" s="54">
        <v>0</v>
      </c>
      <c r="BW56" s="54">
        <v>0</v>
      </c>
      <c r="BX56" s="54">
        <v>0</v>
      </c>
      <c r="BY56" s="141">
        <v>0</v>
      </c>
      <c r="BZ56" s="141">
        <f t="shared" si="0"/>
        <v>0</v>
      </c>
      <c r="CA56" s="54">
        <v>0</v>
      </c>
      <c r="CB56" s="54"/>
      <c r="CC56" s="54"/>
      <c r="CD56" s="58">
        <v>0</v>
      </c>
      <c r="CE56" s="55">
        <f t="shared" si="1"/>
        <v>0</v>
      </c>
      <c r="CF56" s="142">
        <f t="shared" si="3"/>
        <v>0</v>
      </c>
      <c r="CG56" s="143">
        <f t="shared" si="4"/>
        <v>0</v>
      </c>
      <c r="CH56" s="143">
        <f>ponuda2013!BX56</f>
        <v>0</v>
      </c>
      <c r="CI56" s="62">
        <f t="shared" si="2"/>
        <v>0</v>
      </c>
      <c r="CL56" s="62"/>
    </row>
    <row r="57" spans="1:90" customFormat="1" ht="15" x14ac:dyDescent="0.25">
      <c r="A57" s="139">
        <v>50</v>
      </c>
      <c r="B57" s="64" t="s">
        <v>279</v>
      </c>
      <c r="C57" s="65" t="s">
        <v>337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5">
        <v>0</v>
      </c>
      <c r="BR57" s="54">
        <v>0</v>
      </c>
      <c r="BS57" s="54">
        <v>0</v>
      </c>
      <c r="BT57" s="54">
        <v>0</v>
      </c>
      <c r="BU57" s="140">
        <v>0</v>
      </c>
      <c r="BV57" s="54">
        <v>0</v>
      </c>
      <c r="BW57" s="54">
        <v>0</v>
      </c>
      <c r="BX57" s="54">
        <v>0</v>
      </c>
      <c r="BY57" s="141">
        <v>0</v>
      </c>
      <c r="BZ57" s="141">
        <f t="shared" si="0"/>
        <v>0</v>
      </c>
      <c r="CA57" s="54">
        <v>0</v>
      </c>
      <c r="CB57" s="54"/>
      <c r="CC57" s="54"/>
      <c r="CD57" s="58">
        <v>0</v>
      </c>
      <c r="CE57" s="55">
        <f t="shared" si="1"/>
        <v>0</v>
      </c>
      <c r="CF57" s="142">
        <f t="shared" si="3"/>
        <v>0</v>
      </c>
      <c r="CG57" s="143">
        <f t="shared" si="4"/>
        <v>0</v>
      </c>
      <c r="CH57" s="143">
        <f>ponuda2013!BX57</f>
        <v>0</v>
      </c>
      <c r="CI57" s="62">
        <f t="shared" si="2"/>
        <v>0</v>
      </c>
      <c r="CL57" s="62"/>
    </row>
    <row r="58" spans="1:90" customFormat="1" ht="15" x14ac:dyDescent="0.25">
      <c r="A58" s="139">
        <v>51</v>
      </c>
      <c r="B58" s="64" t="s">
        <v>280</v>
      </c>
      <c r="C58" s="65" t="s">
        <v>338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0</v>
      </c>
      <c r="BO58" s="54">
        <v>0</v>
      </c>
      <c r="BP58" s="54">
        <v>0</v>
      </c>
      <c r="BQ58" s="55">
        <v>0</v>
      </c>
      <c r="BR58" s="54">
        <v>0</v>
      </c>
      <c r="BS58" s="54">
        <v>0</v>
      </c>
      <c r="BT58" s="54">
        <v>0</v>
      </c>
      <c r="BU58" s="140">
        <v>0</v>
      </c>
      <c r="BV58" s="54">
        <v>0</v>
      </c>
      <c r="BW58" s="54">
        <v>0</v>
      </c>
      <c r="BX58" s="54">
        <v>0</v>
      </c>
      <c r="BY58" s="141">
        <v>0</v>
      </c>
      <c r="BZ58" s="141">
        <f t="shared" si="0"/>
        <v>0</v>
      </c>
      <c r="CA58" s="54">
        <v>0</v>
      </c>
      <c r="CB58" s="54"/>
      <c r="CC58" s="54"/>
      <c r="CD58" s="58">
        <v>0</v>
      </c>
      <c r="CE58" s="55">
        <f t="shared" si="1"/>
        <v>0</v>
      </c>
      <c r="CF58" s="142">
        <f t="shared" si="3"/>
        <v>0</v>
      </c>
      <c r="CG58" s="143">
        <f t="shared" si="4"/>
        <v>0</v>
      </c>
      <c r="CH58" s="143">
        <f>ponuda2013!BX58</f>
        <v>0</v>
      </c>
      <c r="CI58" s="62">
        <f t="shared" si="2"/>
        <v>0</v>
      </c>
      <c r="CL58" s="62"/>
    </row>
    <row r="59" spans="1:90" customFormat="1" ht="15" x14ac:dyDescent="0.25">
      <c r="A59" s="139">
        <v>52</v>
      </c>
      <c r="B59" s="64" t="s">
        <v>281</v>
      </c>
      <c r="C59" s="65" t="s">
        <v>339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5">
        <v>0</v>
      </c>
      <c r="BR59" s="54">
        <v>0</v>
      </c>
      <c r="BS59" s="54">
        <v>0</v>
      </c>
      <c r="BT59" s="54">
        <v>0</v>
      </c>
      <c r="BU59" s="140">
        <v>0</v>
      </c>
      <c r="BV59" s="54">
        <v>0</v>
      </c>
      <c r="BW59" s="54">
        <v>0</v>
      </c>
      <c r="BX59" s="54">
        <v>0</v>
      </c>
      <c r="BY59" s="141">
        <v>0</v>
      </c>
      <c r="BZ59" s="141">
        <f t="shared" si="0"/>
        <v>0</v>
      </c>
      <c r="CA59" s="54">
        <v>0</v>
      </c>
      <c r="CB59" s="54"/>
      <c r="CC59" s="54"/>
      <c r="CD59" s="58">
        <v>0</v>
      </c>
      <c r="CE59" s="55">
        <f t="shared" si="1"/>
        <v>0</v>
      </c>
      <c r="CF59" s="142">
        <f t="shared" si="3"/>
        <v>0</v>
      </c>
      <c r="CG59" s="143">
        <f t="shared" si="4"/>
        <v>0</v>
      </c>
      <c r="CH59" s="143">
        <f>ponuda2013!BX59</f>
        <v>0</v>
      </c>
      <c r="CI59" s="62">
        <f t="shared" si="2"/>
        <v>0</v>
      </c>
      <c r="CL59" s="62"/>
    </row>
    <row r="60" spans="1:90" customFormat="1" ht="15" x14ac:dyDescent="0.25">
      <c r="A60" s="139">
        <v>53</v>
      </c>
      <c r="B60" s="64" t="s">
        <v>282</v>
      </c>
      <c r="C60" s="65" t="s">
        <v>340</v>
      </c>
      <c r="D60" s="54">
        <v>3.1104718800634151E-10</v>
      </c>
      <c r="E60" s="54">
        <v>0</v>
      </c>
      <c r="F60" s="54">
        <v>0</v>
      </c>
      <c r="G60" s="54">
        <v>-9.4444401646572532E-14</v>
      </c>
      <c r="H60" s="54">
        <v>-2.8669404318485462E-11</v>
      </c>
      <c r="I60" s="54">
        <v>5.6166883512511109E-12</v>
      </c>
      <c r="J60" s="54">
        <v>-7.8230177375722711E-12</v>
      </c>
      <c r="K60" s="54">
        <v>8.4848575095611081E-12</v>
      </c>
      <c r="L60" s="54">
        <v>-1.305881744480651E-12</v>
      </c>
      <c r="M60" s="54">
        <v>-2.5465851649641991E-10</v>
      </c>
      <c r="N60" s="54">
        <v>3.259359439363928E-11</v>
      </c>
      <c r="O60" s="54">
        <v>2.4101609596982598E-11</v>
      </c>
      <c r="P60" s="54">
        <v>1.2250208537286446E-11</v>
      </c>
      <c r="Q60" s="54">
        <v>9.1446338863061722E-13</v>
      </c>
      <c r="R60" s="54">
        <v>-2.6722320376499549E-12</v>
      </c>
      <c r="S60" s="54">
        <v>2.3672110654427703E-11</v>
      </c>
      <c r="T60" s="54">
        <v>6.5340594213869904E-13</v>
      </c>
      <c r="U60" s="54">
        <v>9.6611957351186145E-12</v>
      </c>
      <c r="V60" s="54">
        <v>4.9655554481313189E-12</v>
      </c>
      <c r="W60" s="54">
        <v>4.1518691561707288E-13</v>
      </c>
      <c r="X60" s="54">
        <v>9.0437879407545539E-11</v>
      </c>
      <c r="Y60" s="54">
        <v>-3.4688541905298596E-11</v>
      </c>
      <c r="Z60" s="54">
        <v>-1.2468373240623806E-13</v>
      </c>
      <c r="AA60" s="54">
        <v>-2.5374902179464698E-10</v>
      </c>
      <c r="AB60" s="54">
        <v>1.6480945277579472E-13</v>
      </c>
      <c r="AC60" s="54">
        <v>6.4801497501321137E-12</v>
      </c>
      <c r="AD60" s="54">
        <v>0</v>
      </c>
      <c r="AE60" s="54">
        <v>0</v>
      </c>
      <c r="AF60" s="54">
        <v>-3.9276644724493682E-11</v>
      </c>
      <c r="AG60" s="54">
        <v>-1.0913936421275141E-10</v>
      </c>
      <c r="AH60" s="54">
        <v>-2.9103830456733704E-11</v>
      </c>
      <c r="AI60" s="54">
        <v>0</v>
      </c>
      <c r="AJ60" s="54">
        <v>0</v>
      </c>
      <c r="AK60" s="54">
        <v>0</v>
      </c>
      <c r="AL60" s="54">
        <v>0</v>
      </c>
      <c r="AM60" s="54">
        <v>-5.9296163008311168E-11</v>
      </c>
      <c r="AN60" s="54">
        <v>-6.5938365878537284E-11</v>
      </c>
      <c r="AO60" s="54">
        <v>0</v>
      </c>
      <c r="AP60" s="54">
        <v>0</v>
      </c>
      <c r="AQ60" s="54">
        <v>-1.6711965145077556E-11</v>
      </c>
      <c r="AR60" s="54">
        <v>2.2737367544323206E-12</v>
      </c>
      <c r="AS60" s="54">
        <v>-2.0002493602478155E-12</v>
      </c>
      <c r="AT60" s="54">
        <v>0</v>
      </c>
      <c r="AU60" s="54">
        <v>0</v>
      </c>
      <c r="AV60" s="54">
        <v>0</v>
      </c>
      <c r="AW60" s="54">
        <v>-8.5265128291212022E-13</v>
      </c>
      <c r="AX60" s="54">
        <v>-9.7868968709087474E-12</v>
      </c>
      <c r="AY60" s="54">
        <v>5.6843418860808015E-14</v>
      </c>
      <c r="AZ60" s="54">
        <v>-8.8959950517164543E-12</v>
      </c>
      <c r="BA60" s="54">
        <v>-7.58859641791787E-12</v>
      </c>
      <c r="BB60" s="54">
        <v>0</v>
      </c>
      <c r="BC60" s="54">
        <v>0</v>
      </c>
      <c r="BD60" s="54">
        <v>-1.3302389271464606E-12</v>
      </c>
      <c r="BE60" s="54">
        <v>0</v>
      </c>
      <c r="BF60" s="54">
        <v>-9.0949470177292824E-11</v>
      </c>
      <c r="BG60" s="54">
        <v>3.1832314562052488E-12</v>
      </c>
      <c r="BH60" s="54">
        <v>0</v>
      </c>
      <c r="BI60" s="54">
        <v>0</v>
      </c>
      <c r="BJ60" s="54">
        <v>1.2789769243681803E-11</v>
      </c>
      <c r="BK60" s="54">
        <v>9.6633812063373625E-13</v>
      </c>
      <c r="BL60" s="54">
        <v>1.1312451835448485E-11</v>
      </c>
      <c r="BM60" s="54">
        <v>0</v>
      </c>
      <c r="BN60" s="54">
        <v>0</v>
      </c>
      <c r="BO60" s="54">
        <v>0</v>
      </c>
      <c r="BP60" s="54">
        <v>0</v>
      </c>
      <c r="BQ60" s="55">
        <v>-4.6261490176381188E-10</v>
      </c>
      <c r="BR60" s="54">
        <v>-5.3551048040390015E-9</v>
      </c>
      <c r="BS60" s="54">
        <v>0</v>
      </c>
      <c r="BT60" s="54">
        <v>0</v>
      </c>
      <c r="BU60" s="140">
        <v>-5.3551048040390015E-9</v>
      </c>
      <c r="BV60" s="54">
        <v>0</v>
      </c>
      <c r="BW60" s="54">
        <v>0</v>
      </c>
      <c r="BX60" s="54">
        <v>0</v>
      </c>
      <c r="BY60" s="141">
        <v>0</v>
      </c>
      <c r="BZ60" s="141">
        <f t="shared" si="0"/>
        <v>0</v>
      </c>
      <c r="CA60" s="54">
        <v>0</v>
      </c>
      <c r="CB60" s="54"/>
      <c r="CC60" s="54"/>
      <c r="CD60" s="58">
        <v>1.3965291145723313E-9</v>
      </c>
      <c r="CE60" s="55">
        <f t="shared" si="1"/>
        <v>1.3965291145723313E-9</v>
      </c>
      <c r="CF60" s="142">
        <f t="shared" si="3"/>
        <v>-3.9585756894666702E-9</v>
      </c>
      <c r="CG60" s="143">
        <f t="shared" si="4"/>
        <v>-4.4211905912304817E-9</v>
      </c>
      <c r="CH60" s="143">
        <f>ponuda2013!BX60</f>
        <v>0</v>
      </c>
      <c r="CI60" s="62">
        <f t="shared" si="2"/>
        <v>4.4211905912304817E-9</v>
      </c>
      <c r="CL60" s="62"/>
    </row>
    <row r="61" spans="1:90" customFormat="1" ht="15" x14ac:dyDescent="0.25">
      <c r="A61" s="139">
        <v>54</v>
      </c>
      <c r="B61" s="64" t="s">
        <v>283</v>
      </c>
      <c r="C61" s="65" t="s">
        <v>341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5">
        <v>0</v>
      </c>
      <c r="BR61" s="54">
        <v>0</v>
      </c>
      <c r="BS61" s="54">
        <v>0</v>
      </c>
      <c r="BT61" s="54">
        <v>0</v>
      </c>
      <c r="BU61" s="140">
        <v>0</v>
      </c>
      <c r="BV61" s="54">
        <v>0</v>
      </c>
      <c r="BW61" s="54">
        <v>0</v>
      </c>
      <c r="BX61" s="54">
        <v>0</v>
      </c>
      <c r="BY61" s="141">
        <v>0</v>
      </c>
      <c r="BZ61" s="141">
        <f t="shared" si="0"/>
        <v>0</v>
      </c>
      <c r="CA61" s="54">
        <v>0</v>
      </c>
      <c r="CB61" s="54"/>
      <c r="CC61" s="54"/>
      <c r="CD61" s="58">
        <v>0</v>
      </c>
      <c r="CE61" s="55">
        <f t="shared" si="1"/>
        <v>0</v>
      </c>
      <c r="CF61" s="142">
        <f t="shared" si="3"/>
        <v>0</v>
      </c>
      <c r="CG61" s="143">
        <f t="shared" si="4"/>
        <v>0</v>
      </c>
      <c r="CH61" s="143">
        <f>ponuda2013!BX61</f>
        <v>0</v>
      </c>
      <c r="CI61" s="62">
        <f t="shared" si="2"/>
        <v>0</v>
      </c>
      <c r="CL61" s="62"/>
    </row>
    <row r="62" spans="1:90" customFormat="1" ht="15" x14ac:dyDescent="0.25">
      <c r="A62" s="139">
        <v>55</v>
      </c>
      <c r="B62" s="64" t="s">
        <v>284</v>
      </c>
      <c r="C62" s="65" t="s">
        <v>342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5">
        <v>0</v>
      </c>
      <c r="BR62" s="54">
        <v>0</v>
      </c>
      <c r="BS62" s="54">
        <v>0</v>
      </c>
      <c r="BT62" s="54">
        <v>0</v>
      </c>
      <c r="BU62" s="140">
        <v>0</v>
      </c>
      <c r="BV62" s="54">
        <v>0</v>
      </c>
      <c r="BW62" s="54">
        <v>0</v>
      </c>
      <c r="BX62" s="54">
        <v>0</v>
      </c>
      <c r="BY62" s="141">
        <v>0</v>
      </c>
      <c r="BZ62" s="141">
        <f t="shared" si="0"/>
        <v>0</v>
      </c>
      <c r="CA62" s="54">
        <v>0</v>
      </c>
      <c r="CB62" s="54"/>
      <c r="CC62" s="54"/>
      <c r="CD62" s="58">
        <v>0</v>
      </c>
      <c r="CE62" s="55">
        <f t="shared" si="1"/>
        <v>0</v>
      </c>
      <c r="CF62" s="142">
        <f t="shared" si="3"/>
        <v>0</v>
      </c>
      <c r="CG62" s="143">
        <f t="shared" si="4"/>
        <v>0</v>
      </c>
      <c r="CH62" s="143">
        <f>ponuda2013!BX62</f>
        <v>0</v>
      </c>
      <c r="CI62" s="62">
        <f t="shared" si="2"/>
        <v>0</v>
      </c>
      <c r="CL62" s="62"/>
    </row>
    <row r="63" spans="1:90" customFormat="1" ht="15" x14ac:dyDescent="0.25">
      <c r="A63" s="139">
        <v>56</v>
      </c>
      <c r="B63" s="64" t="s">
        <v>285</v>
      </c>
      <c r="C63" s="65" t="s">
        <v>343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5">
        <v>0</v>
      </c>
      <c r="BR63" s="54">
        <v>0</v>
      </c>
      <c r="BS63" s="54">
        <v>0</v>
      </c>
      <c r="BT63" s="54">
        <v>0</v>
      </c>
      <c r="BU63" s="140">
        <v>0</v>
      </c>
      <c r="BV63" s="54">
        <v>0</v>
      </c>
      <c r="BW63" s="54">
        <v>0</v>
      </c>
      <c r="BX63" s="54">
        <v>0</v>
      </c>
      <c r="BY63" s="141">
        <v>0</v>
      </c>
      <c r="BZ63" s="141">
        <f t="shared" si="0"/>
        <v>0</v>
      </c>
      <c r="CA63" s="54">
        <v>0</v>
      </c>
      <c r="CB63" s="54"/>
      <c r="CC63" s="54"/>
      <c r="CD63" s="58">
        <v>0</v>
      </c>
      <c r="CE63" s="55">
        <f t="shared" si="1"/>
        <v>0</v>
      </c>
      <c r="CF63" s="142">
        <f t="shared" si="3"/>
        <v>0</v>
      </c>
      <c r="CG63" s="143">
        <f t="shared" si="4"/>
        <v>0</v>
      </c>
      <c r="CH63" s="143">
        <f>ponuda2013!BX63</f>
        <v>0</v>
      </c>
      <c r="CI63" s="62">
        <f t="shared" si="2"/>
        <v>0</v>
      </c>
      <c r="CL63" s="62"/>
    </row>
    <row r="64" spans="1:90" customFormat="1" ht="15" x14ac:dyDescent="0.25">
      <c r="A64" s="139">
        <v>57</v>
      </c>
      <c r="B64" s="64" t="s">
        <v>286</v>
      </c>
      <c r="C64" s="65" t="s">
        <v>344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5">
        <v>0</v>
      </c>
      <c r="BR64" s="54">
        <v>0</v>
      </c>
      <c r="BS64" s="54">
        <v>0</v>
      </c>
      <c r="BT64" s="54">
        <v>0</v>
      </c>
      <c r="BU64" s="140">
        <v>0</v>
      </c>
      <c r="BV64" s="54">
        <v>0</v>
      </c>
      <c r="BW64" s="54">
        <v>0</v>
      </c>
      <c r="BX64" s="54">
        <v>0</v>
      </c>
      <c r="BY64" s="141">
        <v>0</v>
      </c>
      <c r="BZ64" s="141">
        <f t="shared" si="0"/>
        <v>0</v>
      </c>
      <c r="CA64" s="54">
        <v>0</v>
      </c>
      <c r="CB64" s="54"/>
      <c r="CC64" s="54"/>
      <c r="CD64" s="58">
        <v>0</v>
      </c>
      <c r="CE64" s="55">
        <f t="shared" si="1"/>
        <v>0</v>
      </c>
      <c r="CF64" s="142">
        <f t="shared" si="3"/>
        <v>0</v>
      </c>
      <c r="CG64" s="143">
        <f t="shared" si="4"/>
        <v>0</v>
      </c>
      <c r="CH64" s="143">
        <f>ponuda2013!BX64</f>
        <v>0</v>
      </c>
      <c r="CI64" s="62">
        <f t="shared" si="2"/>
        <v>0</v>
      </c>
      <c r="CL64" s="62"/>
    </row>
    <row r="65" spans="1:90" customFormat="1" ht="15" x14ac:dyDescent="0.25">
      <c r="A65" s="139">
        <v>58</v>
      </c>
      <c r="B65" s="64" t="s">
        <v>287</v>
      </c>
      <c r="C65" s="65" t="s">
        <v>345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5">
        <v>0</v>
      </c>
      <c r="BR65" s="54">
        <v>0</v>
      </c>
      <c r="BS65" s="54">
        <v>0</v>
      </c>
      <c r="BT65" s="54">
        <v>0</v>
      </c>
      <c r="BU65" s="140">
        <v>0</v>
      </c>
      <c r="BV65" s="54">
        <v>0</v>
      </c>
      <c r="BW65" s="54">
        <v>0</v>
      </c>
      <c r="BX65" s="54">
        <v>0</v>
      </c>
      <c r="BY65" s="141">
        <v>0</v>
      </c>
      <c r="BZ65" s="141">
        <f t="shared" si="0"/>
        <v>0</v>
      </c>
      <c r="CA65" s="54">
        <v>0</v>
      </c>
      <c r="CB65" s="54"/>
      <c r="CC65" s="54"/>
      <c r="CD65" s="58">
        <v>0</v>
      </c>
      <c r="CE65" s="55">
        <f t="shared" si="1"/>
        <v>0</v>
      </c>
      <c r="CF65" s="142">
        <f t="shared" si="3"/>
        <v>0</v>
      </c>
      <c r="CG65" s="143">
        <f t="shared" si="4"/>
        <v>0</v>
      </c>
      <c r="CH65" s="143">
        <f>ponuda2013!BX65</f>
        <v>0</v>
      </c>
      <c r="CI65" s="62">
        <f t="shared" si="2"/>
        <v>0</v>
      </c>
      <c r="CL65" s="62"/>
    </row>
    <row r="66" spans="1:90" customFormat="1" ht="15" x14ac:dyDescent="0.25">
      <c r="A66" s="139">
        <v>59</v>
      </c>
      <c r="B66" s="64" t="s">
        <v>288</v>
      </c>
      <c r="C66" s="65" t="s">
        <v>346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0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5">
        <v>0</v>
      </c>
      <c r="BR66" s="54">
        <v>0</v>
      </c>
      <c r="BS66" s="54">
        <v>0</v>
      </c>
      <c r="BT66" s="54">
        <v>0</v>
      </c>
      <c r="BU66" s="140">
        <v>0</v>
      </c>
      <c r="BV66" s="54">
        <v>0</v>
      </c>
      <c r="BW66" s="54">
        <v>0</v>
      </c>
      <c r="BX66" s="54">
        <v>0</v>
      </c>
      <c r="BY66" s="141">
        <v>0</v>
      </c>
      <c r="BZ66" s="141">
        <f t="shared" si="0"/>
        <v>0</v>
      </c>
      <c r="CA66" s="54">
        <v>0</v>
      </c>
      <c r="CB66" s="54"/>
      <c r="CC66" s="54"/>
      <c r="CD66" s="58">
        <v>0</v>
      </c>
      <c r="CE66" s="55">
        <f t="shared" si="1"/>
        <v>0</v>
      </c>
      <c r="CF66" s="142">
        <f t="shared" si="3"/>
        <v>0</v>
      </c>
      <c r="CG66" s="143">
        <f t="shared" si="4"/>
        <v>0</v>
      </c>
      <c r="CH66" s="143">
        <f>ponuda2013!BX66</f>
        <v>0</v>
      </c>
      <c r="CI66" s="62">
        <f t="shared" si="2"/>
        <v>0</v>
      </c>
      <c r="CL66" s="62"/>
    </row>
    <row r="67" spans="1:90" customFormat="1" ht="15" x14ac:dyDescent="0.25">
      <c r="A67" s="139">
        <v>60</v>
      </c>
      <c r="B67" s="64" t="s">
        <v>289</v>
      </c>
      <c r="C67" s="65" t="s">
        <v>347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5">
        <v>0</v>
      </c>
      <c r="BR67" s="54">
        <v>0</v>
      </c>
      <c r="BS67" s="54">
        <v>0</v>
      </c>
      <c r="BT67" s="54">
        <v>0</v>
      </c>
      <c r="BU67" s="140">
        <v>0</v>
      </c>
      <c r="BV67" s="54">
        <v>0</v>
      </c>
      <c r="BW67" s="54">
        <v>0</v>
      </c>
      <c r="BX67" s="54">
        <v>0</v>
      </c>
      <c r="BY67" s="141">
        <v>0</v>
      </c>
      <c r="BZ67" s="141">
        <f t="shared" si="0"/>
        <v>0</v>
      </c>
      <c r="CA67" s="54">
        <v>0</v>
      </c>
      <c r="CB67" s="54"/>
      <c r="CC67" s="54"/>
      <c r="CD67" s="58">
        <v>0</v>
      </c>
      <c r="CE67" s="55">
        <f t="shared" si="1"/>
        <v>0</v>
      </c>
      <c r="CF67" s="142">
        <f t="shared" si="3"/>
        <v>0</v>
      </c>
      <c r="CG67" s="143">
        <f t="shared" si="4"/>
        <v>0</v>
      </c>
      <c r="CH67" s="143">
        <f>ponuda2013!BX67</f>
        <v>0</v>
      </c>
      <c r="CI67" s="62">
        <f t="shared" si="2"/>
        <v>0</v>
      </c>
      <c r="CL67" s="62"/>
    </row>
    <row r="68" spans="1:90" customFormat="1" ht="15" x14ac:dyDescent="0.25">
      <c r="A68" s="139">
        <v>61</v>
      </c>
      <c r="B68" s="64" t="s">
        <v>290</v>
      </c>
      <c r="C68" s="65" t="s">
        <v>348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5">
        <v>0</v>
      </c>
      <c r="BR68" s="54">
        <v>0</v>
      </c>
      <c r="BS68" s="54">
        <v>0</v>
      </c>
      <c r="BT68" s="54">
        <v>0</v>
      </c>
      <c r="BU68" s="140">
        <v>0</v>
      </c>
      <c r="BV68" s="54">
        <v>0</v>
      </c>
      <c r="BW68" s="54">
        <v>0</v>
      </c>
      <c r="BX68" s="54">
        <v>0</v>
      </c>
      <c r="BY68" s="141">
        <v>0</v>
      </c>
      <c r="BZ68" s="141">
        <f t="shared" si="0"/>
        <v>0</v>
      </c>
      <c r="CA68" s="54">
        <v>0</v>
      </c>
      <c r="CB68" s="54"/>
      <c r="CC68" s="54"/>
      <c r="CD68" s="58">
        <v>0</v>
      </c>
      <c r="CE68" s="55">
        <f t="shared" si="1"/>
        <v>0</v>
      </c>
      <c r="CF68" s="142">
        <f t="shared" si="3"/>
        <v>0</v>
      </c>
      <c r="CG68" s="143">
        <f t="shared" si="4"/>
        <v>0</v>
      </c>
      <c r="CH68" s="143">
        <f>ponuda2013!BX68</f>
        <v>0</v>
      </c>
      <c r="CI68" s="62">
        <f t="shared" si="2"/>
        <v>0</v>
      </c>
      <c r="CL68" s="62"/>
    </row>
    <row r="69" spans="1:90" customFormat="1" ht="15" x14ac:dyDescent="0.25">
      <c r="A69" s="139">
        <v>62</v>
      </c>
      <c r="B69" s="64" t="s">
        <v>291</v>
      </c>
      <c r="C69" s="65" t="s">
        <v>349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5">
        <v>0</v>
      </c>
      <c r="BR69" s="54">
        <v>0</v>
      </c>
      <c r="BS69" s="54">
        <v>0</v>
      </c>
      <c r="BT69" s="54">
        <v>0</v>
      </c>
      <c r="BU69" s="140">
        <v>0</v>
      </c>
      <c r="BV69" s="54">
        <v>0</v>
      </c>
      <c r="BW69" s="54">
        <v>0</v>
      </c>
      <c r="BX69" s="54">
        <v>0</v>
      </c>
      <c r="BY69" s="141">
        <v>0</v>
      </c>
      <c r="BZ69" s="141">
        <f t="shared" si="0"/>
        <v>0</v>
      </c>
      <c r="CA69" s="54">
        <v>0</v>
      </c>
      <c r="CB69" s="54"/>
      <c r="CC69" s="54"/>
      <c r="CD69" s="58">
        <v>0</v>
      </c>
      <c r="CE69" s="55">
        <f t="shared" si="1"/>
        <v>0</v>
      </c>
      <c r="CF69" s="142">
        <f t="shared" si="3"/>
        <v>0</v>
      </c>
      <c r="CG69" s="143">
        <f t="shared" si="4"/>
        <v>0</v>
      </c>
      <c r="CH69" s="143">
        <f>ponuda2013!BX69</f>
        <v>0</v>
      </c>
      <c r="CI69" s="62">
        <f t="shared" si="2"/>
        <v>0</v>
      </c>
      <c r="CL69" s="62"/>
    </row>
    <row r="70" spans="1:90" customFormat="1" ht="15" x14ac:dyDescent="0.25">
      <c r="A70" s="139">
        <v>63</v>
      </c>
      <c r="B70" s="64" t="s">
        <v>292</v>
      </c>
      <c r="C70" s="65" t="s">
        <v>350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0</v>
      </c>
      <c r="BL70" s="54">
        <v>0</v>
      </c>
      <c r="BM70" s="54">
        <v>0</v>
      </c>
      <c r="BN70" s="54">
        <v>0</v>
      </c>
      <c r="BO70" s="54">
        <v>0</v>
      </c>
      <c r="BP70" s="54">
        <v>0</v>
      </c>
      <c r="BQ70" s="55">
        <v>0</v>
      </c>
      <c r="BR70" s="54">
        <v>0</v>
      </c>
      <c r="BS70" s="54">
        <v>0</v>
      </c>
      <c r="BT70" s="54">
        <v>0</v>
      </c>
      <c r="BU70" s="140">
        <v>0</v>
      </c>
      <c r="BV70" s="54">
        <v>0</v>
      </c>
      <c r="BW70" s="54">
        <v>0</v>
      </c>
      <c r="BX70" s="54">
        <v>0</v>
      </c>
      <c r="BY70" s="141">
        <v>0</v>
      </c>
      <c r="BZ70" s="141">
        <f t="shared" si="0"/>
        <v>0</v>
      </c>
      <c r="CA70" s="54">
        <v>0</v>
      </c>
      <c r="CB70" s="54"/>
      <c r="CC70" s="54"/>
      <c r="CD70" s="58">
        <v>0</v>
      </c>
      <c r="CE70" s="55">
        <f t="shared" si="1"/>
        <v>0</v>
      </c>
      <c r="CF70" s="142">
        <f t="shared" si="3"/>
        <v>0</v>
      </c>
      <c r="CG70" s="143">
        <f t="shared" si="4"/>
        <v>0</v>
      </c>
      <c r="CH70" s="143">
        <f>ponuda2013!BX70</f>
        <v>0</v>
      </c>
      <c r="CI70" s="62">
        <f t="shared" si="2"/>
        <v>0</v>
      </c>
      <c r="CL70" s="62"/>
    </row>
    <row r="71" spans="1:90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5">
        <v>0</v>
      </c>
      <c r="BR71" s="54">
        <v>0</v>
      </c>
      <c r="BS71" s="54">
        <v>0</v>
      </c>
      <c r="BT71" s="54">
        <v>0</v>
      </c>
      <c r="BU71" s="140">
        <v>0</v>
      </c>
      <c r="BV71" s="54">
        <v>0</v>
      </c>
      <c r="BW71" s="54">
        <v>0</v>
      </c>
      <c r="BX71" s="54">
        <v>0</v>
      </c>
      <c r="BY71" s="141">
        <v>0</v>
      </c>
      <c r="BZ71" s="141">
        <f t="shared" si="0"/>
        <v>0</v>
      </c>
      <c r="CA71" s="54">
        <v>0</v>
      </c>
      <c r="CB71" s="54"/>
      <c r="CC71" s="54"/>
      <c r="CD71" s="58">
        <v>0</v>
      </c>
      <c r="CE71" s="55">
        <f t="shared" si="1"/>
        <v>0</v>
      </c>
      <c r="CF71" s="142">
        <f t="shared" si="3"/>
        <v>0</v>
      </c>
      <c r="CG71" s="143">
        <f t="shared" si="4"/>
        <v>0</v>
      </c>
      <c r="CH71" s="143">
        <f>ponuda2013!BX71</f>
        <v>0</v>
      </c>
      <c r="CI71" s="62">
        <f t="shared" si="2"/>
        <v>0</v>
      </c>
      <c r="CL71" s="62"/>
    </row>
    <row r="72" spans="1:90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v>0</v>
      </c>
      <c r="BR72" s="54">
        <v>0</v>
      </c>
      <c r="BS72" s="54">
        <v>0</v>
      </c>
      <c r="BT72" s="54">
        <v>0</v>
      </c>
      <c r="BU72" s="140">
        <v>0</v>
      </c>
      <c r="BV72" s="54">
        <v>0</v>
      </c>
      <c r="BW72" s="54">
        <v>0</v>
      </c>
      <c r="BX72" s="54">
        <v>0</v>
      </c>
      <c r="BY72" s="141">
        <v>0</v>
      </c>
      <c r="BZ72" s="141">
        <f t="shared" si="0"/>
        <v>0</v>
      </c>
      <c r="CA72" s="54">
        <v>0</v>
      </c>
      <c r="CB72" s="54"/>
      <c r="CC72" s="54"/>
      <c r="CD72" s="58">
        <v>0</v>
      </c>
      <c r="CE72" s="55">
        <f t="shared" si="1"/>
        <v>0</v>
      </c>
      <c r="CF72" s="142">
        <f t="shared" si="3"/>
        <v>0</v>
      </c>
      <c r="CG72" s="143">
        <f t="shared" si="4"/>
        <v>0</v>
      </c>
      <c r="CH72" s="143">
        <f>ponuda2013!BX72</f>
        <v>0</v>
      </c>
      <c r="CI72" s="62">
        <f t="shared" si="2"/>
        <v>0</v>
      </c>
      <c r="CL72" s="62"/>
    </row>
    <row r="73" spans="1:90" customFormat="1" ht="15" x14ac:dyDescent="0.25">
      <c r="A73" s="147">
        <v>66</v>
      </c>
      <c r="B73" s="72" t="s">
        <v>295</v>
      </c>
      <c r="C73" s="148" t="s">
        <v>193</v>
      </c>
      <c r="D73" s="149">
        <v>4.2564352042973047E-10</v>
      </c>
      <c r="E73" s="149">
        <v>1.3187673175707459E-11</v>
      </c>
      <c r="F73" s="149">
        <v>1.3073986337985843E-11</v>
      </c>
      <c r="G73" s="149">
        <v>-4.9234833367222865E-13</v>
      </c>
      <c r="H73" s="149">
        <v>-2.8669404318485462E-11</v>
      </c>
      <c r="I73" s="149">
        <v>-7.3509350702993647E-11</v>
      </c>
      <c r="J73" s="149">
        <v>5.7205853439192095E-11</v>
      </c>
      <c r="K73" s="149">
        <v>2.1183945971506104E-12</v>
      </c>
      <c r="L73" s="149">
        <v>1.2336538782113273E-11</v>
      </c>
      <c r="M73" s="149">
        <v>-1.0004441719502211E-10</v>
      </c>
      <c r="N73" s="149">
        <v>1.6707745333597195E-12</v>
      </c>
      <c r="O73" s="149">
        <v>4.1836756281554699E-11</v>
      </c>
      <c r="P73" s="149">
        <v>-6.3944328490585827E-12</v>
      </c>
      <c r="Q73" s="149">
        <v>-2.9553609120762476E-11</v>
      </c>
      <c r="R73" s="149">
        <v>-3.5177778932044742E-12</v>
      </c>
      <c r="S73" s="149">
        <v>-1.7937258151637852E-10</v>
      </c>
      <c r="T73" s="149">
        <v>5.1812482916865911E-11</v>
      </c>
      <c r="U73" s="149">
        <v>-2.1034250449717712E-11</v>
      </c>
      <c r="V73" s="149">
        <v>2.0881712729157564E-11</v>
      </c>
      <c r="W73" s="149">
        <v>-1.5302018399396342E-11</v>
      </c>
      <c r="X73" s="149">
        <v>1.0192025001742876E-10</v>
      </c>
      <c r="Y73" s="149">
        <v>-3.514328925618506E-11</v>
      </c>
      <c r="Z73" s="149">
        <v>1.0050288243678397E-11</v>
      </c>
      <c r="AA73" s="149">
        <v>-3.0513547244481742E-10</v>
      </c>
      <c r="AB73" s="149">
        <v>1.7902030749099673E-13</v>
      </c>
      <c r="AC73" s="149">
        <v>1.8644641386345029E-11</v>
      </c>
      <c r="AD73" s="149">
        <v>7.6397554948925972E-11</v>
      </c>
      <c r="AE73" s="149">
        <v>-3.4106051316484809E-12</v>
      </c>
      <c r="AF73" s="149">
        <v>5.2582320154572071E-11</v>
      </c>
      <c r="AG73" s="149">
        <v>-1.7280399333685639E-10</v>
      </c>
      <c r="AH73" s="149">
        <v>-4.5474735088646412E-12</v>
      </c>
      <c r="AI73" s="149">
        <v>-5.4001247917767614E-12</v>
      </c>
      <c r="AJ73" s="149">
        <v>-6.8212102632969618E-13</v>
      </c>
      <c r="AK73" s="149">
        <v>-3.637978807091713E-12</v>
      </c>
      <c r="AL73" s="149">
        <v>1.4210854715202004E-14</v>
      </c>
      <c r="AM73" s="149">
        <v>-1.4660765437851229E-10</v>
      </c>
      <c r="AN73" s="149">
        <v>-9.0039975475519883E-11</v>
      </c>
      <c r="AO73" s="149">
        <v>1.5631940186722204E-13</v>
      </c>
      <c r="AP73" s="149">
        <v>1.3187673175707459E-11</v>
      </c>
      <c r="AQ73" s="149">
        <v>-1.5489831639570184E-11</v>
      </c>
      <c r="AR73" s="149">
        <v>-1.5916157281026244E-12</v>
      </c>
      <c r="AS73" s="149">
        <v>1.5808860279830894E-12</v>
      </c>
      <c r="AT73" s="149">
        <v>3.1263880373444408E-12</v>
      </c>
      <c r="AU73" s="149">
        <v>-1.4267698134062812E-11</v>
      </c>
      <c r="AV73" s="149">
        <v>0</v>
      </c>
      <c r="AW73" s="149">
        <v>9.6633812063373625E-13</v>
      </c>
      <c r="AX73" s="149">
        <v>2.3775947653041678E-12</v>
      </c>
      <c r="AY73" s="149">
        <v>-1.0516032489249483E-12</v>
      </c>
      <c r="AZ73" s="149">
        <v>-4.8316906031686813E-12</v>
      </c>
      <c r="BA73" s="149">
        <v>-1.1567635738174431E-11</v>
      </c>
      <c r="BB73" s="149">
        <v>8.4554585555451922E-13</v>
      </c>
      <c r="BC73" s="149">
        <v>2.7355895326763857E-13</v>
      </c>
      <c r="BD73" s="149">
        <v>-1.2733955082856525E-12</v>
      </c>
      <c r="BE73" s="149">
        <v>4.0927261579781771E-12</v>
      </c>
      <c r="BF73" s="149">
        <v>-1.5916157281026244E-10</v>
      </c>
      <c r="BG73" s="149">
        <v>-1.2050804798491299E-11</v>
      </c>
      <c r="BH73" s="149">
        <v>1.2096279533579946E-10</v>
      </c>
      <c r="BI73" s="149">
        <v>3.4106051316484809E-13</v>
      </c>
      <c r="BJ73" s="149">
        <v>2.2680524125462398E-11</v>
      </c>
      <c r="BK73" s="149">
        <v>5.0590642786119133E-12</v>
      </c>
      <c r="BL73" s="149">
        <v>2.2226388256723626E-11</v>
      </c>
      <c r="BM73" s="149">
        <v>5.0413007102179108E-12</v>
      </c>
      <c r="BN73" s="149">
        <v>-2.8421709430404007E-13</v>
      </c>
      <c r="BO73" s="149">
        <v>0</v>
      </c>
      <c r="BP73" s="149">
        <v>0</v>
      </c>
      <c r="BQ73" s="149">
        <v>-3.4439480138804641E-10</v>
      </c>
      <c r="BR73" s="149">
        <f>SUM(BR8:BR72)</f>
        <v>-3.771856427192688E-8</v>
      </c>
      <c r="BS73" s="149">
        <f t="shared" ref="BS73:CG73" si="6">SUM(BS8:BS72)</f>
        <v>-2.4980018054066022E-16</v>
      </c>
      <c r="BT73" s="149">
        <f t="shared" si="6"/>
        <v>-0.49105226588244477</v>
      </c>
      <c r="BU73" s="149">
        <f t="shared" si="6"/>
        <v>-0.49105229775886983</v>
      </c>
      <c r="BV73" s="149">
        <f t="shared" si="6"/>
        <v>-5.9299054555594921E-10</v>
      </c>
      <c r="BW73" s="149">
        <f t="shared" si="6"/>
        <v>0</v>
      </c>
      <c r="BX73" s="149">
        <f t="shared" si="6"/>
        <v>0</v>
      </c>
      <c r="BY73" s="149">
        <f t="shared" si="6"/>
        <v>0</v>
      </c>
      <c r="BZ73" s="149">
        <f t="shared" si="6"/>
        <v>-5.9299054555594921E-10</v>
      </c>
      <c r="CA73" s="149">
        <f t="shared" si="6"/>
        <v>-2.255546860396862E-10</v>
      </c>
      <c r="CB73" s="149"/>
      <c r="CC73" s="149"/>
      <c r="CD73" s="149"/>
      <c r="CE73" s="149"/>
      <c r="CF73" s="149">
        <f t="shared" si="6"/>
        <v>-0.4910523144067156</v>
      </c>
      <c r="CG73" s="149">
        <f t="shared" si="6"/>
        <v>-0.49105233011973765</v>
      </c>
      <c r="CH73" s="143">
        <f>ponuda2013!BX73</f>
        <v>-0.49105228274129331</v>
      </c>
      <c r="CI73" s="62">
        <f t="shared" ref="CI73" si="7">CH73-CG73</f>
        <v>4.7378444334444936E-8</v>
      </c>
      <c r="CL73" s="62"/>
    </row>
    <row r="74" spans="1:90" ht="12" customHeight="1" x14ac:dyDescent="0.25">
      <c r="CK74"/>
    </row>
    <row r="75" spans="1:90" ht="12" customHeight="1" x14ac:dyDescent="0.25">
      <c r="CK75"/>
    </row>
    <row r="76" spans="1:90" ht="12" customHeight="1" x14ac:dyDescent="0.25">
      <c r="CK76"/>
    </row>
    <row r="77" spans="1:90" ht="12" customHeight="1" x14ac:dyDescent="0.25">
      <c r="CK77"/>
    </row>
    <row r="78" spans="1:90" ht="12" customHeight="1" x14ac:dyDescent="0.25">
      <c r="CK78"/>
    </row>
    <row r="79" spans="1:90" ht="12" customHeight="1" x14ac:dyDescent="0.25">
      <c r="CK79"/>
    </row>
    <row r="80" spans="1:90" ht="12" customHeight="1" x14ac:dyDescent="0.25">
      <c r="CK80"/>
    </row>
    <row r="81" spans="89:89" ht="12" customHeight="1" x14ac:dyDescent="0.25">
      <c r="CK81"/>
    </row>
    <row r="82" spans="89:89" ht="12" customHeight="1" x14ac:dyDescent="0.25">
      <c r="CK82"/>
    </row>
    <row r="83" spans="89:89" ht="12" customHeight="1" x14ac:dyDescent="0.25">
      <c r="CK83"/>
    </row>
    <row r="84" spans="89:89" ht="12" customHeight="1" x14ac:dyDescent="0.25">
      <c r="CK84"/>
    </row>
    <row r="85" spans="89:89" ht="12" customHeight="1" x14ac:dyDescent="0.25">
      <c r="CK85"/>
    </row>
    <row r="86" spans="89:89" ht="12" customHeight="1" x14ac:dyDescent="0.25">
      <c r="CK86"/>
    </row>
    <row r="87" spans="89:89" ht="12" customHeight="1" x14ac:dyDescent="0.25">
      <c r="CK87"/>
    </row>
    <row r="88" spans="89:89" ht="12" customHeight="1" x14ac:dyDescent="0.25">
      <c r="CK88"/>
    </row>
    <row r="89" spans="89:89" ht="12" customHeight="1" x14ac:dyDescent="0.25">
      <c r="CK89"/>
    </row>
    <row r="90" spans="89:89" ht="12" customHeight="1" x14ac:dyDescent="0.25">
      <c r="CK90"/>
    </row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0"/>
  <sheetViews>
    <sheetView zoomScaleNormal="100" workbookViewId="0">
      <pane xSplit="3" ySplit="7" topLeftCell="CA56" activePane="bottomRight" state="frozen"/>
      <selection pane="topRight" activeCell="D1" sqref="D1"/>
      <selection pane="bottomLeft" activeCell="A8" sqref="A8"/>
      <selection pane="bottomRight" activeCell="BW72" sqref="BW72"/>
    </sheetView>
  </sheetViews>
  <sheetFormatPr defaultRowHeight="12" customHeight="1" x14ac:dyDescent="0.25"/>
  <cols>
    <col min="1" max="1" width="4.28515625" style="4" customWidth="1"/>
    <col min="2" max="2" width="14.5703125" style="4" bestFit="1" customWidth="1"/>
    <col min="3" max="3" width="25.7109375" style="4" customWidth="1"/>
    <col min="4" max="34" width="11.28515625" style="4" customWidth="1"/>
    <col min="35" max="35" width="13.28515625" style="4" customWidth="1"/>
    <col min="36" max="38" width="11.28515625" style="4" customWidth="1"/>
    <col min="39" max="39" width="12.42578125" style="4" customWidth="1"/>
    <col min="40" max="42" width="11.28515625" style="4" customWidth="1"/>
    <col min="43" max="43" width="11.42578125" style="4" customWidth="1"/>
    <col min="44" max="52" width="11.28515625" style="4" customWidth="1"/>
    <col min="53" max="53" width="12.85546875" style="4" customWidth="1"/>
    <col min="54" max="60" width="11.28515625" style="4" customWidth="1"/>
    <col min="61" max="61" width="12.140625" style="4" customWidth="1"/>
    <col min="62" max="65" width="11.28515625" style="4" customWidth="1"/>
    <col min="66" max="66" width="11.7109375" style="4" customWidth="1"/>
    <col min="67" max="67" width="11.28515625" style="4" customWidth="1"/>
    <col min="68" max="68" width="14" style="4" customWidth="1"/>
    <col min="69" max="70" width="11.7109375" style="4" bestFit="1" customWidth="1"/>
    <col min="71" max="73" width="11.7109375" style="4" customWidth="1"/>
    <col min="74" max="78" width="11.28515625" style="4" customWidth="1"/>
    <col min="79" max="82" width="10.7109375" style="4" customWidth="1"/>
    <col min="83" max="83" width="11.5703125" style="4" customWidth="1"/>
    <col min="84" max="84" width="11.85546875" style="4" customWidth="1"/>
    <col min="85" max="86" width="12" style="4" customWidth="1"/>
    <col min="87" max="256" width="9.140625" style="4"/>
    <col min="257" max="257" width="4.28515625" style="4" customWidth="1"/>
    <col min="258" max="258" width="14.5703125" style="4" bestFit="1" customWidth="1"/>
    <col min="259" max="259" width="25.7109375" style="4" customWidth="1"/>
    <col min="260" max="290" width="11.28515625" style="4" customWidth="1"/>
    <col min="291" max="291" width="13.28515625" style="4" customWidth="1"/>
    <col min="292" max="294" width="11.28515625" style="4" customWidth="1"/>
    <col min="295" max="295" width="12.42578125" style="4" customWidth="1"/>
    <col min="296" max="298" width="11.28515625" style="4" customWidth="1"/>
    <col min="299" max="299" width="11.42578125" style="4" customWidth="1"/>
    <col min="300" max="308" width="11.28515625" style="4" customWidth="1"/>
    <col min="309" max="309" width="12.85546875" style="4" customWidth="1"/>
    <col min="310" max="316" width="11.28515625" style="4" customWidth="1"/>
    <col min="317" max="317" width="12.140625" style="4" customWidth="1"/>
    <col min="318" max="321" width="11.28515625" style="4" customWidth="1"/>
    <col min="322" max="322" width="11.7109375" style="4" customWidth="1"/>
    <col min="323" max="325" width="11.28515625" style="4" customWidth="1"/>
    <col min="326" max="329" width="11.7109375" style="4" customWidth="1"/>
    <col min="330" max="334" width="11.28515625" style="4" customWidth="1"/>
    <col min="335" max="341" width="10.7109375" style="4" customWidth="1"/>
    <col min="342" max="512" width="9.140625" style="4"/>
    <col min="513" max="513" width="4.28515625" style="4" customWidth="1"/>
    <col min="514" max="514" width="14.5703125" style="4" bestFit="1" customWidth="1"/>
    <col min="515" max="515" width="25.7109375" style="4" customWidth="1"/>
    <col min="516" max="546" width="11.28515625" style="4" customWidth="1"/>
    <col min="547" max="547" width="13.28515625" style="4" customWidth="1"/>
    <col min="548" max="550" width="11.28515625" style="4" customWidth="1"/>
    <col min="551" max="551" width="12.42578125" style="4" customWidth="1"/>
    <col min="552" max="554" width="11.28515625" style="4" customWidth="1"/>
    <col min="555" max="555" width="11.42578125" style="4" customWidth="1"/>
    <col min="556" max="564" width="11.28515625" style="4" customWidth="1"/>
    <col min="565" max="565" width="12.85546875" style="4" customWidth="1"/>
    <col min="566" max="572" width="11.28515625" style="4" customWidth="1"/>
    <col min="573" max="573" width="12.140625" style="4" customWidth="1"/>
    <col min="574" max="577" width="11.28515625" style="4" customWidth="1"/>
    <col min="578" max="578" width="11.7109375" style="4" customWidth="1"/>
    <col min="579" max="581" width="11.28515625" style="4" customWidth="1"/>
    <col min="582" max="585" width="11.7109375" style="4" customWidth="1"/>
    <col min="586" max="590" width="11.28515625" style="4" customWidth="1"/>
    <col min="591" max="597" width="10.7109375" style="4" customWidth="1"/>
    <col min="598" max="768" width="9.140625" style="4"/>
    <col min="769" max="769" width="4.28515625" style="4" customWidth="1"/>
    <col min="770" max="770" width="14.5703125" style="4" bestFit="1" customWidth="1"/>
    <col min="771" max="771" width="25.7109375" style="4" customWidth="1"/>
    <col min="772" max="802" width="11.28515625" style="4" customWidth="1"/>
    <col min="803" max="803" width="13.28515625" style="4" customWidth="1"/>
    <col min="804" max="806" width="11.28515625" style="4" customWidth="1"/>
    <col min="807" max="807" width="12.42578125" style="4" customWidth="1"/>
    <col min="808" max="810" width="11.28515625" style="4" customWidth="1"/>
    <col min="811" max="811" width="11.42578125" style="4" customWidth="1"/>
    <col min="812" max="820" width="11.28515625" style="4" customWidth="1"/>
    <col min="821" max="821" width="12.85546875" style="4" customWidth="1"/>
    <col min="822" max="828" width="11.28515625" style="4" customWidth="1"/>
    <col min="829" max="829" width="12.140625" style="4" customWidth="1"/>
    <col min="830" max="833" width="11.28515625" style="4" customWidth="1"/>
    <col min="834" max="834" width="11.7109375" style="4" customWidth="1"/>
    <col min="835" max="837" width="11.28515625" style="4" customWidth="1"/>
    <col min="838" max="841" width="11.7109375" style="4" customWidth="1"/>
    <col min="842" max="846" width="11.28515625" style="4" customWidth="1"/>
    <col min="847" max="853" width="10.7109375" style="4" customWidth="1"/>
    <col min="854" max="1024" width="9.140625" style="4"/>
    <col min="1025" max="1025" width="4.28515625" style="4" customWidth="1"/>
    <col min="1026" max="1026" width="14.5703125" style="4" bestFit="1" customWidth="1"/>
    <col min="1027" max="1027" width="25.7109375" style="4" customWidth="1"/>
    <col min="1028" max="1058" width="11.28515625" style="4" customWidth="1"/>
    <col min="1059" max="1059" width="13.28515625" style="4" customWidth="1"/>
    <col min="1060" max="1062" width="11.28515625" style="4" customWidth="1"/>
    <col min="1063" max="1063" width="12.42578125" style="4" customWidth="1"/>
    <col min="1064" max="1066" width="11.28515625" style="4" customWidth="1"/>
    <col min="1067" max="1067" width="11.42578125" style="4" customWidth="1"/>
    <col min="1068" max="1076" width="11.28515625" style="4" customWidth="1"/>
    <col min="1077" max="1077" width="12.85546875" style="4" customWidth="1"/>
    <col min="1078" max="1084" width="11.28515625" style="4" customWidth="1"/>
    <col min="1085" max="1085" width="12.140625" style="4" customWidth="1"/>
    <col min="1086" max="1089" width="11.28515625" style="4" customWidth="1"/>
    <col min="1090" max="1090" width="11.7109375" style="4" customWidth="1"/>
    <col min="1091" max="1093" width="11.28515625" style="4" customWidth="1"/>
    <col min="1094" max="1097" width="11.7109375" style="4" customWidth="1"/>
    <col min="1098" max="1102" width="11.28515625" style="4" customWidth="1"/>
    <col min="1103" max="1109" width="10.7109375" style="4" customWidth="1"/>
    <col min="1110" max="1280" width="9.140625" style="4"/>
    <col min="1281" max="1281" width="4.28515625" style="4" customWidth="1"/>
    <col min="1282" max="1282" width="14.5703125" style="4" bestFit="1" customWidth="1"/>
    <col min="1283" max="1283" width="25.7109375" style="4" customWidth="1"/>
    <col min="1284" max="1314" width="11.28515625" style="4" customWidth="1"/>
    <col min="1315" max="1315" width="13.28515625" style="4" customWidth="1"/>
    <col min="1316" max="1318" width="11.28515625" style="4" customWidth="1"/>
    <col min="1319" max="1319" width="12.42578125" style="4" customWidth="1"/>
    <col min="1320" max="1322" width="11.28515625" style="4" customWidth="1"/>
    <col min="1323" max="1323" width="11.42578125" style="4" customWidth="1"/>
    <col min="1324" max="1332" width="11.28515625" style="4" customWidth="1"/>
    <col min="1333" max="1333" width="12.85546875" style="4" customWidth="1"/>
    <col min="1334" max="1340" width="11.28515625" style="4" customWidth="1"/>
    <col min="1341" max="1341" width="12.140625" style="4" customWidth="1"/>
    <col min="1342" max="1345" width="11.28515625" style="4" customWidth="1"/>
    <col min="1346" max="1346" width="11.7109375" style="4" customWidth="1"/>
    <col min="1347" max="1349" width="11.28515625" style="4" customWidth="1"/>
    <col min="1350" max="1353" width="11.7109375" style="4" customWidth="1"/>
    <col min="1354" max="1358" width="11.28515625" style="4" customWidth="1"/>
    <col min="1359" max="1365" width="10.7109375" style="4" customWidth="1"/>
    <col min="1366" max="1536" width="9.140625" style="4"/>
    <col min="1537" max="1537" width="4.28515625" style="4" customWidth="1"/>
    <col min="1538" max="1538" width="14.5703125" style="4" bestFit="1" customWidth="1"/>
    <col min="1539" max="1539" width="25.7109375" style="4" customWidth="1"/>
    <col min="1540" max="1570" width="11.28515625" style="4" customWidth="1"/>
    <col min="1571" max="1571" width="13.28515625" style="4" customWidth="1"/>
    <col min="1572" max="1574" width="11.28515625" style="4" customWidth="1"/>
    <col min="1575" max="1575" width="12.42578125" style="4" customWidth="1"/>
    <col min="1576" max="1578" width="11.28515625" style="4" customWidth="1"/>
    <col min="1579" max="1579" width="11.42578125" style="4" customWidth="1"/>
    <col min="1580" max="1588" width="11.28515625" style="4" customWidth="1"/>
    <col min="1589" max="1589" width="12.85546875" style="4" customWidth="1"/>
    <col min="1590" max="1596" width="11.28515625" style="4" customWidth="1"/>
    <col min="1597" max="1597" width="12.140625" style="4" customWidth="1"/>
    <col min="1598" max="1601" width="11.28515625" style="4" customWidth="1"/>
    <col min="1602" max="1602" width="11.7109375" style="4" customWidth="1"/>
    <col min="1603" max="1605" width="11.28515625" style="4" customWidth="1"/>
    <col min="1606" max="1609" width="11.7109375" style="4" customWidth="1"/>
    <col min="1610" max="1614" width="11.28515625" style="4" customWidth="1"/>
    <col min="1615" max="1621" width="10.7109375" style="4" customWidth="1"/>
    <col min="1622" max="1792" width="9.140625" style="4"/>
    <col min="1793" max="1793" width="4.28515625" style="4" customWidth="1"/>
    <col min="1794" max="1794" width="14.5703125" style="4" bestFit="1" customWidth="1"/>
    <col min="1795" max="1795" width="25.7109375" style="4" customWidth="1"/>
    <col min="1796" max="1826" width="11.28515625" style="4" customWidth="1"/>
    <col min="1827" max="1827" width="13.28515625" style="4" customWidth="1"/>
    <col min="1828" max="1830" width="11.28515625" style="4" customWidth="1"/>
    <col min="1831" max="1831" width="12.42578125" style="4" customWidth="1"/>
    <col min="1832" max="1834" width="11.28515625" style="4" customWidth="1"/>
    <col min="1835" max="1835" width="11.42578125" style="4" customWidth="1"/>
    <col min="1836" max="1844" width="11.28515625" style="4" customWidth="1"/>
    <col min="1845" max="1845" width="12.85546875" style="4" customWidth="1"/>
    <col min="1846" max="1852" width="11.28515625" style="4" customWidth="1"/>
    <col min="1853" max="1853" width="12.140625" style="4" customWidth="1"/>
    <col min="1854" max="1857" width="11.28515625" style="4" customWidth="1"/>
    <col min="1858" max="1858" width="11.7109375" style="4" customWidth="1"/>
    <col min="1859" max="1861" width="11.28515625" style="4" customWidth="1"/>
    <col min="1862" max="1865" width="11.7109375" style="4" customWidth="1"/>
    <col min="1866" max="1870" width="11.28515625" style="4" customWidth="1"/>
    <col min="1871" max="1877" width="10.7109375" style="4" customWidth="1"/>
    <col min="1878" max="2048" width="9.140625" style="4"/>
    <col min="2049" max="2049" width="4.28515625" style="4" customWidth="1"/>
    <col min="2050" max="2050" width="14.5703125" style="4" bestFit="1" customWidth="1"/>
    <col min="2051" max="2051" width="25.7109375" style="4" customWidth="1"/>
    <col min="2052" max="2082" width="11.28515625" style="4" customWidth="1"/>
    <col min="2083" max="2083" width="13.28515625" style="4" customWidth="1"/>
    <col min="2084" max="2086" width="11.28515625" style="4" customWidth="1"/>
    <col min="2087" max="2087" width="12.42578125" style="4" customWidth="1"/>
    <col min="2088" max="2090" width="11.28515625" style="4" customWidth="1"/>
    <col min="2091" max="2091" width="11.42578125" style="4" customWidth="1"/>
    <col min="2092" max="2100" width="11.28515625" style="4" customWidth="1"/>
    <col min="2101" max="2101" width="12.85546875" style="4" customWidth="1"/>
    <col min="2102" max="2108" width="11.28515625" style="4" customWidth="1"/>
    <col min="2109" max="2109" width="12.140625" style="4" customWidth="1"/>
    <col min="2110" max="2113" width="11.28515625" style="4" customWidth="1"/>
    <col min="2114" max="2114" width="11.7109375" style="4" customWidth="1"/>
    <col min="2115" max="2117" width="11.28515625" style="4" customWidth="1"/>
    <col min="2118" max="2121" width="11.7109375" style="4" customWidth="1"/>
    <col min="2122" max="2126" width="11.28515625" style="4" customWidth="1"/>
    <col min="2127" max="2133" width="10.7109375" style="4" customWidth="1"/>
    <col min="2134" max="2304" width="9.140625" style="4"/>
    <col min="2305" max="2305" width="4.28515625" style="4" customWidth="1"/>
    <col min="2306" max="2306" width="14.5703125" style="4" bestFit="1" customWidth="1"/>
    <col min="2307" max="2307" width="25.7109375" style="4" customWidth="1"/>
    <col min="2308" max="2338" width="11.28515625" style="4" customWidth="1"/>
    <col min="2339" max="2339" width="13.28515625" style="4" customWidth="1"/>
    <col min="2340" max="2342" width="11.28515625" style="4" customWidth="1"/>
    <col min="2343" max="2343" width="12.42578125" style="4" customWidth="1"/>
    <col min="2344" max="2346" width="11.28515625" style="4" customWidth="1"/>
    <col min="2347" max="2347" width="11.42578125" style="4" customWidth="1"/>
    <col min="2348" max="2356" width="11.28515625" style="4" customWidth="1"/>
    <col min="2357" max="2357" width="12.85546875" style="4" customWidth="1"/>
    <col min="2358" max="2364" width="11.28515625" style="4" customWidth="1"/>
    <col min="2365" max="2365" width="12.140625" style="4" customWidth="1"/>
    <col min="2366" max="2369" width="11.28515625" style="4" customWidth="1"/>
    <col min="2370" max="2370" width="11.7109375" style="4" customWidth="1"/>
    <col min="2371" max="2373" width="11.28515625" style="4" customWidth="1"/>
    <col min="2374" max="2377" width="11.7109375" style="4" customWidth="1"/>
    <col min="2378" max="2382" width="11.28515625" style="4" customWidth="1"/>
    <col min="2383" max="2389" width="10.7109375" style="4" customWidth="1"/>
    <col min="2390" max="2560" width="9.140625" style="4"/>
    <col min="2561" max="2561" width="4.28515625" style="4" customWidth="1"/>
    <col min="2562" max="2562" width="14.5703125" style="4" bestFit="1" customWidth="1"/>
    <col min="2563" max="2563" width="25.7109375" style="4" customWidth="1"/>
    <col min="2564" max="2594" width="11.28515625" style="4" customWidth="1"/>
    <col min="2595" max="2595" width="13.28515625" style="4" customWidth="1"/>
    <col min="2596" max="2598" width="11.28515625" style="4" customWidth="1"/>
    <col min="2599" max="2599" width="12.42578125" style="4" customWidth="1"/>
    <col min="2600" max="2602" width="11.28515625" style="4" customWidth="1"/>
    <col min="2603" max="2603" width="11.42578125" style="4" customWidth="1"/>
    <col min="2604" max="2612" width="11.28515625" style="4" customWidth="1"/>
    <col min="2613" max="2613" width="12.85546875" style="4" customWidth="1"/>
    <col min="2614" max="2620" width="11.28515625" style="4" customWidth="1"/>
    <col min="2621" max="2621" width="12.140625" style="4" customWidth="1"/>
    <col min="2622" max="2625" width="11.28515625" style="4" customWidth="1"/>
    <col min="2626" max="2626" width="11.7109375" style="4" customWidth="1"/>
    <col min="2627" max="2629" width="11.28515625" style="4" customWidth="1"/>
    <col min="2630" max="2633" width="11.7109375" style="4" customWidth="1"/>
    <col min="2634" max="2638" width="11.28515625" style="4" customWidth="1"/>
    <col min="2639" max="2645" width="10.7109375" style="4" customWidth="1"/>
    <col min="2646" max="2816" width="9.140625" style="4"/>
    <col min="2817" max="2817" width="4.28515625" style="4" customWidth="1"/>
    <col min="2818" max="2818" width="14.5703125" style="4" bestFit="1" customWidth="1"/>
    <col min="2819" max="2819" width="25.7109375" style="4" customWidth="1"/>
    <col min="2820" max="2850" width="11.28515625" style="4" customWidth="1"/>
    <col min="2851" max="2851" width="13.28515625" style="4" customWidth="1"/>
    <col min="2852" max="2854" width="11.28515625" style="4" customWidth="1"/>
    <col min="2855" max="2855" width="12.42578125" style="4" customWidth="1"/>
    <col min="2856" max="2858" width="11.28515625" style="4" customWidth="1"/>
    <col min="2859" max="2859" width="11.42578125" style="4" customWidth="1"/>
    <col min="2860" max="2868" width="11.28515625" style="4" customWidth="1"/>
    <col min="2869" max="2869" width="12.85546875" style="4" customWidth="1"/>
    <col min="2870" max="2876" width="11.28515625" style="4" customWidth="1"/>
    <col min="2877" max="2877" width="12.140625" style="4" customWidth="1"/>
    <col min="2878" max="2881" width="11.28515625" style="4" customWidth="1"/>
    <col min="2882" max="2882" width="11.7109375" style="4" customWidth="1"/>
    <col min="2883" max="2885" width="11.28515625" style="4" customWidth="1"/>
    <col min="2886" max="2889" width="11.7109375" style="4" customWidth="1"/>
    <col min="2890" max="2894" width="11.28515625" style="4" customWidth="1"/>
    <col min="2895" max="2901" width="10.7109375" style="4" customWidth="1"/>
    <col min="2902" max="3072" width="9.140625" style="4"/>
    <col min="3073" max="3073" width="4.28515625" style="4" customWidth="1"/>
    <col min="3074" max="3074" width="14.5703125" style="4" bestFit="1" customWidth="1"/>
    <col min="3075" max="3075" width="25.7109375" style="4" customWidth="1"/>
    <col min="3076" max="3106" width="11.28515625" style="4" customWidth="1"/>
    <col min="3107" max="3107" width="13.28515625" style="4" customWidth="1"/>
    <col min="3108" max="3110" width="11.28515625" style="4" customWidth="1"/>
    <col min="3111" max="3111" width="12.42578125" style="4" customWidth="1"/>
    <col min="3112" max="3114" width="11.28515625" style="4" customWidth="1"/>
    <col min="3115" max="3115" width="11.42578125" style="4" customWidth="1"/>
    <col min="3116" max="3124" width="11.28515625" style="4" customWidth="1"/>
    <col min="3125" max="3125" width="12.85546875" style="4" customWidth="1"/>
    <col min="3126" max="3132" width="11.28515625" style="4" customWidth="1"/>
    <col min="3133" max="3133" width="12.140625" style="4" customWidth="1"/>
    <col min="3134" max="3137" width="11.28515625" style="4" customWidth="1"/>
    <col min="3138" max="3138" width="11.7109375" style="4" customWidth="1"/>
    <col min="3139" max="3141" width="11.28515625" style="4" customWidth="1"/>
    <col min="3142" max="3145" width="11.7109375" style="4" customWidth="1"/>
    <col min="3146" max="3150" width="11.28515625" style="4" customWidth="1"/>
    <col min="3151" max="3157" width="10.7109375" style="4" customWidth="1"/>
    <col min="3158" max="3328" width="9.140625" style="4"/>
    <col min="3329" max="3329" width="4.28515625" style="4" customWidth="1"/>
    <col min="3330" max="3330" width="14.5703125" style="4" bestFit="1" customWidth="1"/>
    <col min="3331" max="3331" width="25.7109375" style="4" customWidth="1"/>
    <col min="3332" max="3362" width="11.28515625" style="4" customWidth="1"/>
    <col min="3363" max="3363" width="13.28515625" style="4" customWidth="1"/>
    <col min="3364" max="3366" width="11.28515625" style="4" customWidth="1"/>
    <col min="3367" max="3367" width="12.42578125" style="4" customWidth="1"/>
    <col min="3368" max="3370" width="11.28515625" style="4" customWidth="1"/>
    <col min="3371" max="3371" width="11.42578125" style="4" customWidth="1"/>
    <col min="3372" max="3380" width="11.28515625" style="4" customWidth="1"/>
    <col min="3381" max="3381" width="12.85546875" style="4" customWidth="1"/>
    <col min="3382" max="3388" width="11.28515625" style="4" customWidth="1"/>
    <col min="3389" max="3389" width="12.140625" style="4" customWidth="1"/>
    <col min="3390" max="3393" width="11.28515625" style="4" customWidth="1"/>
    <col min="3394" max="3394" width="11.7109375" style="4" customWidth="1"/>
    <col min="3395" max="3397" width="11.28515625" style="4" customWidth="1"/>
    <col min="3398" max="3401" width="11.7109375" style="4" customWidth="1"/>
    <col min="3402" max="3406" width="11.28515625" style="4" customWidth="1"/>
    <col min="3407" max="3413" width="10.7109375" style="4" customWidth="1"/>
    <col min="3414" max="3584" width="9.140625" style="4"/>
    <col min="3585" max="3585" width="4.28515625" style="4" customWidth="1"/>
    <col min="3586" max="3586" width="14.5703125" style="4" bestFit="1" customWidth="1"/>
    <col min="3587" max="3587" width="25.7109375" style="4" customWidth="1"/>
    <col min="3588" max="3618" width="11.28515625" style="4" customWidth="1"/>
    <col min="3619" max="3619" width="13.28515625" style="4" customWidth="1"/>
    <col min="3620" max="3622" width="11.28515625" style="4" customWidth="1"/>
    <col min="3623" max="3623" width="12.42578125" style="4" customWidth="1"/>
    <col min="3624" max="3626" width="11.28515625" style="4" customWidth="1"/>
    <col min="3627" max="3627" width="11.42578125" style="4" customWidth="1"/>
    <col min="3628" max="3636" width="11.28515625" style="4" customWidth="1"/>
    <col min="3637" max="3637" width="12.85546875" style="4" customWidth="1"/>
    <col min="3638" max="3644" width="11.28515625" style="4" customWidth="1"/>
    <col min="3645" max="3645" width="12.140625" style="4" customWidth="1"/>
    <col min="3646" max="3649" width="11.28515625" style="4" customWidth="1"/>
    <col min="3650" max="3650" width="11.7109375" style="4" customWidth="1"/>
    <col min="3651" max="3653" width="11.28515625" style="4" customWidth="1"/>
    <col min="3654" max="3657" width="11.7109375" style="4" customWidth="1"/>
    <col min="3658" max="3662" width="11.28515625" style="4" customWidth="1"/>
    <col min="3663" max="3669" width="10.7109375" style="4" customWidth="1"/>
    <col min="3670" max="3840" width="9.140625" style="4"/>
    <col min="3841" max="3841" width="4.28515625" style="4" customWidth="1"/>
    <col min="3842" max="3842" width="14.5703125" style="4" bestFit="1" customWidth="1"/>
    <col min="3843" max="3843" width="25.7109375" style="4" customWidth="1"/>
    <col min="3844" max="3874" width="11.28515625" style="4" customWidth="1"/>
    <col min="3875" max="3875" width="13.28515625" style="4" customWidth="1"/>
    <col min="3876" max="3878" width="11.28515625" style="4" customWidth="1"/>
    <col min="3879" max="3879" width="12.42578125" style="4" customWidth="1"/>
    <col min="3880" max="3882" width="11.28515625" style="4" customWidth="1"/>
    <col min="3883" max="3883" width="11.42578125" style="4" customWidth="1"/>
    <col min="3884" max="3892" width="11.28515625" style="4" customWidth="1"/>
    <col min="3893" max="3893" width="12.85546875" style="4" customWidth="1"/>
    <col min="3894" max="3900" width="11.28515625" style="4" customWidth="1"/>
    <col min="3901" max="3901" width="12.140625" style="4" customWidth="1"/>
    <col min="3902" max="3905" width="11.28515625" style="4" customWidth="1"/>
    <col min="3906" max="3906" width="11.7109375" style="4" customWidth="1"/>
    <col min="3907" max="3909" width="11.28515625" style="4" customWidth="1"/>
    <col min="3910" max="3913" width="11.7109375" style="4" customWidth="1"/>
    <col min="3914" max="3918" width="11.28515625" style="4" customWidth="1"/>
    <col min="3919" max="3925" width="10.7109375" style="4" customWidth="1"/>
    <col min="3926" max="4096" width="9.140625" style="4"/>
    <col min="4097" max="4097" width="4.28515625" style="4" customWidth="1"/>
    <col min="4098" max="4098" width="14.5703125" style="4" bestFit="1" customWidth="1"/>
    <col min="4099" max="4099" width="25.7109375" style="4" customWidth="1"/>
    <col min="4100" max="4130" width="11.28515625" style="4" customWidth="1"/>
    <col min="4131" max="4131" width="13.28515625" style="4" customWidth="1"/>
    <col min="4132" max="4134" width="11.28515625" style="4" customWidth="1"/>
    <col min="4135" max="4135" width="12.42578125" style="4" customWidth="1"/>
    <col min="4136" max="4138" width="11.28515625" style="4" customWidth="1"/>
    <col min="4139" max="4139" width="11.42578125" style="4" customWidth="1"/>
    <col min="4140" max="4148" width="11.28515625" style="4" customWidth="1"/>
    <col min="4149" max="4149" width="12.85546875" style="4" customWidth="1"/>
    <col min="4150" max="4156" width="11.28515625" style="4" customWidth="1"/>
    <col min="4157" max="4157" width="12.140625" style="4" customWidth="1"/>
    <col min="4158" max="4161" width="11.28515625" style="4" customWidth="1"/>
    <col min="4162" max="4162" width="11.7109375" style="4" customWidth="1"/>
    <col min="4163" max="4165" width="11.28515625" style="4" customWidth="1"/>
    <col min="4166" max="4169" width="11.7109375" style="4" customWidth="1"/>
    <col min="4170" max="4174" width="11.28515625" style="4" customWidth="1"/>
    <col min="4175" max="4181" width="10.7109375" style="4" customWidth="1"/>
    <col min="4182" max="4352" width="9.140625" style="4"/>
    <col min="4353" max="4353" width="4.28515625" style="4" customWidth="1"/>
    <col min="4354" max="4354" width="14.5703125" style="4" bestFit="1" customWidth="1"/>
    <col min="4355" max="4355" width="25.7109375" style="4" customWidth="1"/>
    <col min="4356" max="4386" width="11.28515625" style="4" customWidth="1"/>
    <col min="4387" max="4387" width="13.28515625" style="4" customWidth="1"/>
    <col min="4388" max="4390" width="11.28515625" style="4" customWidth="1"/>
    <col min="4391" max="4391" width="12.42578125" style="4" customWidth="1"/>
    <col min="4392" max="4394" width="11.28515625" style="4" customWidth="1"/>
    <col min="4395" max="4395" width="11.42578125" style="4" customWidth="1"/>
    <col min="4396" max="4404" width="11.28515625" style="4" customWidth="1"/>
    <col min="4405" max="4405" width="12.85546875" style="4" customWidth="1"/>
    <col min="4406" max="4412" width="11.28515625" style="4" customWidth="1"/>
    <col min="4413" max="4413" width="12.140625" style="4" customWidth="1"/>
    <col min="4414" max="4417" width="11.28515625" style="4" customWidth="1"/>
    <col min="4418" max="4418" width="11.7109375" style="4" customWidth="1"/>
    <col min="4419" max="4421" width="11.28515625" style="4" customWidth="1"/>
    <col min="4422" max="4425" width="11.7109375" style="4" customWidth="1"/>
    <col min="4426" max="4430" width="11.28515625" style="4" customWidth="1"/>
    <col min="4431" max="4437" width="10.7109375" style="4" customWidth="1"/>
    <col min="4438" max="4608" width="9.140625" style="4"/>
    <col min="4609" max="4609" width="4.28515625" style="4" customWidth="1"/>
    <col min="4610" max="4610" width="14.5703125" style="4" bestFit="1" customWidth="1"/>
    <col min="4611" max="4611" width="25.7109375" style="4" customWidth="1"/>
    <col min="4612" max="4642" width="11.28515625" style="4" customWidth="1"/>
    <col min="4643" max="4643" width="13.28515625" style="4" customWidth="1"/>
    <col min="4644" max="4646" width="11.28515625" style="4" customWidth="1"/>
    <col min="4647" max="4647" width="12.42578125" style="4" customWidth="1"/>
    <col min="4648" max="4650" width="11.28515625" style="4" customWidth="1"/>
    <col min="4651" max="4651" width="11.42578125" style="4" customWidth="1"/>
    <col min="4652" max="4660" width="11.28515625" style="4" customWidth="1"/>
    <col min="4661" max="4661" width="12.85546875" style="4" customWidth="1"/>
    <col min="4662" max="4668" width="11.28515625" style="4" customWidth="1"/>
    <col min="4669" max="4669" width="12.140625" style="4" customWidth="1"/>
    <col min="4670" max="4673" width="11.28515625" style="4" customWidth="1"/>
    <col min="4674" max="4674" width="11.7109375" style="4" customWidth="1"/>
    <col min="4675" max="4677" width="11.28515625" style="4" customWidth="1"/>
    <col min="4678" max="4681" width="11.7109375" style="4" customWidth="1"/>
    <col min="4682" max="4686" width="11.28515625" style="4" customWidth="1"/>
    <col min="4687" max="4693" width="10.7109375" style="4" customWidth="1"/>
    <col min="4694" max="4864" width="9.140625" style="4"/>
    <col min="4865" max="4865" width="4.28515625" style="4" customWidth="1"/>
    <col min="4866" max="4866" width="14.5703125" style="4" bestFit="1" customWidth="1"/>
    <col min="4867" max="4867" width="25.7109375" style="4" customWidth="1"/>
    <col min="4868" max="4898" width="11.28515625" style="4" customWidth="1"/>
    <col min="4899" max="4899" width="13.28515625" style="4" customWidth="1"/>
    <col min="4900" max="4902" width="11.28515625" style="4" customWidth="1"/>
    <col min="4903" max="4903" width="12.42578125" style="4" customWidth="1"/>
    <col min="4904" max="4906" width="11.28515625" style="4" customWidth="1"/>
    <col min="4907" max="4907" width="11.42578125" style="4" customWidth="1"/>
    <col min="4908" max="4916" width="11.28515625" style="4" customWidth="1"/>
    <col min="4917" max="4917" width="12.85546875" style="4" customWidth="1"/>
    <col min="4918" max="4924" width="11.28515625" style="4" customWidth="1"/>
    <col min="4925" max="4925" width="12.140625" style="4" customWidth="1"/>
    <col min="4926" max="4929" width="11.28515625" style="4" customWidth="1"/>
    <col min="4930" max="4930" width="11.7109375" style="4" customWidth="1"/>
    <col min="4931" max="4933" width="11.28515625" style="4" customWidth="1"/>
    <col min="4934" max="4937" width="11.7109375" style="4" customWidth="1"/>
    <col min="4938" max="4942" width="11.28515625" style="4" customWidth="1"/>
    <col min="4943" max="4949" width="10.7109375" style="4" customWidth="1"/>
    <col min="4950" max="5120" width="9.140625" style="4"/>
    <col min="5121" max="5121" width="4.28515625" style="4" customWidth="1"/>
    <col min="5122" max="5122" width="14.5703125" style="4" bestFit="1" customWidth="1"/>
    <col min="5123" max="5123" width="25.7109375" style="4" customWidth="1"/>
    <col min="5124" max="5154" width="11.28515625" style="4" customWidth="1"/>
    <col min="5155" max="5155" width="13.28515625" style="4" customWidth="1"/>
    <col min="5156" max="5158" width="11.28515625" style="4" customWidth="1"/>
    <col min="5159" max="5159" width="12.42578125" style="4" customWidth="1"/>
    <col min="5160" max="5162" width="11.28515625" style="4" customWidth="1"/>
    <col min="5163" max="5163" width="11.42578125" style="4" customWidth="1"/>
    <col min="5164" max="5172" width="11.28515625" style="4" customWidth="1"/>
    <col min="5173" max="5173" width="12.85546875" style="4" customWidth="1"/>
    <col min="5174" max="5180" width="11.28515625" style="4" customWidth="1"/>
    <col min="5181" max="5181" width="12.140625" style="4" customWidth="1"/>
    <col min="5182" max="5185" width="11.28515625" style="4" customWidth="1"/>
    <col min="5186" max="5186" width="11.7109375" style="4" customWidth="1"/>
    <col min="5187" max="5189" width="11.28515625" style="4" customWidth="1"/>
    <col min="5190" max="5193" width="11.7109375" style="4" customWidth="1"/>
    <col min="5194" max="5198" width="11.28515625" style="4" customWidth="1"/>
    <col min="5199" max="5205" width="10.7109375" style="4" customWidth="1"/>
    <col min="5206" max="5376" width="9.140625" style="4"/>
    <col min="5377" max="5377" width="4.28515625" style="4" customWidth="1"/>
    <col min="5378" max="5378" width="14.5703125" style="4" bestFit="1" customWidth="1"/>
    <col min="5379" max="5379" width="25.7109375" style="4" customWidth="1"/>
    <col min="5380" max="5410" width="11.28515625" style="4" customWidth="1"/>
    <col min="5411" max="5411" width="13.28515625" style="4" customWidth="1"/>
    <col min="5412" max="5414" width="11.28515625" style="4" customWidth="1"/>
    <col min="5415" max="5415" width="12.42578125" style="4" customWidth="1"/>
    <col min="5416" max="5418" width="11.28515625" style="4" customWidth="1"/>
    <col min="5419" max="5419" width="11.42578125" style="4" customWidth="1"/>
    <col min="5420" max="5428" width="11.28515625" style="4" customWidth="1"/>
    <col min="5429" max="5429" width="12.85546875" style="4" customWidth="1"/>
    <col min="5430" max="5436" width="11.28515625" style="4" customWidth="1"/>
    <col min="5437" max="5437" width="12.140625" style="4" customWidth="1"/>
    <col min="5438" max="5441" width="11.28515625" style="4" customWidth="1"/>
    <col min="5442" max="5442" width="11.7109375" style="4" customWidth="1"/>
    <col min="5443" max="5445" width="11.28515625" style="4" customWidth="1"/>
    <col min="5446" max="5449" width="11.7109375" style="4" customWidth="1"/>
    <col min="5450" max="5454" width="11.28515625" style="4" customWidth="1"/>
    <col min="5455" max="5461" width="10.7109375" style="4" customWidth="1"/>
    <col min="5462" max="5632" width="9.140625" style="4"/>
    <col min="5633" max="5633" width="4.28515625" style="4" customWidth="1"/>
    <col min="5634" max="5634" width="14.5703125" style="4" bestFit="1" customWidth="1"/>
    <col min="5635" max="5635" width="25.7109375" style="4" customWidth="1"/>
    <col min="5636" max="5666" width="11.28515625" style="4" customWidth="1"/>
    <col min="5667" max="5667" width="13.28515625" style="4" customWidth="1"/>
    <col min="5668" max="5670" width="11.28515625" style="4" customWidth="1"/>
    <col min="5671" max="5671" width="12.42578125" style="4" customWidth="1"/>
    <col min="5672" max="5674" width="11.28515625" style="4" customWidth="1"/>
    <col min="5675" max="5675" width="11.42578125" style="4" customWidth="1"/>
    <col min="5676" max="5684" width="11.28515625" style="4" customWidth="1"/>
    <col min="5685" max="5685" width="12.85546875" style="4" customWidth="1"/>
    <col min="5686" max="5692" width="11.28515625" style="4" customWidth="1"/>
    <col min="5693" max="5693" width="12.140625" style="4" customWidth="1"/>
    <col min="5694" max="5697" width="11.28515625" style="4" customWidth="1"/>
    <col min="5698" max="5698" width="11.7109375" style="4" customWidth="1"/>
    <col min="5699" max="5701" width="11.28515625" style="4" customWidth="1"/>
    <col min="5702" max="5705" width="11.7109375" style="4" customWidth="1"/>
    <col min="5706" max="5710" width="11.28515625" style="4" customWidth="1"/>
    <col min="5711" max="5717" width="10.7109375" style="4" customWidth="1"/>
    <col min="5718" max="5888" width="9.140625" style="4"/>
    <col min="5889" max="5889" width="4.28515625" style="4" customWidth="1"/>
    <col min="5890" max="5890" width="14.5703125" style="4" bestFit="1" customWidth="1"/>
    <col min="5891" max="5891" width="25.7109375" style="4" customWidth="1"/>
    <col min="5892" max="5922" width="11.28515625" style="4" customWidth="1"/>
    <col min="5923" max="5923" width="13.28515625" style="4" customWidth="1"/>
    <col min="5924" max="5926" width="11.28515625" style="4" customWidth="1"/>
    <col min="5927" max="5927" width="12.42578125" style="4" customWidth="1"/>
    <col min="5928" max="5930" width="11.28515625" style="4" customWidth="1"/>
    <col min="5931" max="5931" width="11.42578125" style="4" customWidth="1"/>
    <col min="5932" max="5940" width="11.28515625" style="4" customWidth="1"/>
    <col min="5941" max="5941" width="12.85546875" style="4" customWidth="1"/>
    <col min="5942" max="5948" width="11.28515625" style="4" customWidth="1"/>
    <col min="5949" max="5949" width="12.140625" style="4" customWidth="1"/>
    <col min="5950" max="5953" width="11.28515625" style="4" customWidth="1"/>
    <col min="5954" max="5954" width="11.7109375" style="4" customWidth="1"/>
    <col min="5955" max="5957" width="11.28515625" style="4" customWidth="1"/>
    <col min="5958" max="5961" width="11.7109375" style="4" customWidth="1"/>
    <col min="5962" max="5966" width="11.28515625" style="4" customWidth="1"/>
    <col min="5967" max="5973" width="10.7109375" style="4" customWidth="1"/>
    <col min="5974" max="6144" width="9.140625" style="4"/>
    <col min="6145" max="6145" width="4.28515625" style="4" customWidth="1"/>
    <col min="6146" max="6146" width="14.5703125" style="4" bestFit="1" customWidth="1"/>
    <col min="6147" max="6147" width="25.7109375" style="4" customWidth="1"/>
    <col min="6148" max="6178" width="11.28515625" style="4" customWidth="1"/>
    <col min="6179" max="6179" width="13.28515625" style="4" customWidth="1"/>
    <col min="6180" max="6182" width="11.28515625" style="4" customWidth="1"/>
    <col min="6183" max="6183" width="12.42578125" style="4" customWidth="1"/>
    <col min="6184" max="6186" width="11.28515625" style="4" customWidth="1"/>
    <col min="6187" max="6187" width="11.42578125" style="4" customWidth="1"/>
    <col min="6188" max="6196" width="11.28515625" style="4" customWidth="1"/>
    <col min="6197" max="6197" width="12.85546875" style="4" customWidth="1"/>
    <col min="6198" max="6204" width="11.28515625" style="4" customWidth="1"/>
    <col min="6205" max="6205" width="12.140625" style="4" customWidth="1"/>
    <col min="6206" max="6209" width="11.28515625" style="4" customWidth="1"/>
    <col min="6210" max="6210" width="11.7109375" style="4" customWidth="1"/>
    <col min="6211" max="6213" width="11.28515625" style="4" customWidth="1"/>
    <col min="6214" max="6217" width="11.7109375" style="4" customWidth="1"/>
    <col min="6218" max="6222" width="11.28515625" style="4" customWidth="1"/>
    <col min="6223" max="6229" width="10.7109375" style="4" customWidth="1"/>
    <col min="6230" max="6400" width="9.140625" style="4"/>
    <col min="6401" max="6401" width="4.28515625" style="4" customWidth="1"/>
    <col min="6402" max="6402" width="14.5703125" style="4" bestFit="1" customWidth="1"/>
    <col min="6403" max="6403" width="25.7109375" style="4" customWidth="1"/>
    <col min="6404" max="6434" width="11.28515625" style="4" customWidth="1"/>
    <col min="6435" max="6435" width="13.28515625" style="4" customWidth="1"/>
    <col min="6436" max="6438" width="11.28515625" style="4" customWidth="1"/>
    <col min="6439" max="6439" width="12.42578125" style="4" customWidth="1"/>
    <col min="6440" max="6442" width="11.28515625" style="4" customWidth="1"/>
    <col min="6443" max="6443" width="11.42578125" style="4" customWidth="1"/>
    <col min="6444" max="6452" width="11.28515625" style="4" customWidth="1"/>
    <col min="6453" max="6453" width="12.85546875" style="4" customWidth="1"/>
    <col min="6454" max="6460" width="11.28515625" style="4" customWidth="1"/>
    <col min="6461" max="6461" width="12.140625" style="4" customWidth="1"/>
    <col min="6462" max="6465" width="11.28515625" style="4" customWidth="1"/>
    <col min="6466" max="6466" width="11.7109375" style="4" customWidth="1"/>
    <col min="6467" max="6469" width="11.28515625" style="4" customWidth="1"/>
    <col min="6470" max="6473" width="11.7109375" style="4" customWidth="1"/>
    <col min="6474" max="6478" width="11.28515625" style="4" customWidth="1"/>
    <col min="6479" max="6485" width="10.7109375" style="4" customWidth="1"/>
    <col min="6486" max="6656" width="9.140625" style="4"/>
    <col min="6657" max="6657" width="4.28515625" style="4" customWidth="1"/>
    <col min="6658" max="6658" width="14.5703125" style="4" bestFit="1" customWidth="1"/>
    <col min="6659" max="6659" width="25.7109375" style="4" customWidth="1"/>
    <col min="6660" max="6690" width="11.28515625" style="4" customWidth="1"/>
    <col min="6691" max="6691" width="13.28515625" style="4" customWidth="1"/>
    <col min="6692" max="6694" width="11.28515625" style="4" customWidth="1"/>
    <col min="6695" max="6695" width="12.42578125" style="4" customWidth="1"/>
    <col min="6696" max="6698" width="11.28515625" style="4" customWidth="1"/>
    <col min="6699" max="6699" width="11.42578125" style="4" customWidth="1"/>
    <col min="6700" max="6708" width="11.28515625" style="4" customWidth="1"/>
    <col min="6709" max="6709" width="12.85546875" style="4" customWidth="1"/>
    <col min="6710" max="6716" width="11.28515625" style="4" customWidth="1"/>
    <col min="6717" max="6717" width="12.140625" style="4" customWidth="1"/>
    <col min="6718" max="6721" width="11.28515625" style="4" customWidth="1"/>
    <col min="6722" max="6722" width="11.7109375" style="4" customWidth="1"/>
    <col min="6723" max="6725" width="11.28515625" style="4" customWidth="1"/>
    <col min="6726" max="6729" width="11.7109375" style="4" customWidth="1"/>
    <col min="6730" max="6734" width="11.28515625" style="4" customWidth="1"/>
    <col min="6735" max="6741" width="10.7109375" style="4" customWidth="1"/>
    <col min="6742" max="6912" width="9.140625" style="4"/>
    <col min="6913" max="6913" width="4.28515625" style="4" customWidth="1"/>
    <col min="6914" max="6914" width="14.5703125" style="4" bestFit="1" customWidth="1"/>
    <col min="6915" max="6915" width="25.7109375" style="4" customWidth="1"/>
    <col min="6916" max="6946" width="11.28515625" style="4" customWidth="1"/>
    <col min="6947" max="6947" width="13.28515625" style="4" customWidth="1"/>
    <col min="6948" max="6950" width="11.28515625" style="4" customWidth="1"/>
    <col min="6951" max="6951" width="12.42578125" style="4" customWidth="1"/>
    <col min="6952" max="6954" width="11.28515625" style="4" customWidth="1"/>
    <col min="6955" max="6955" width="11.42578125" style="4" customWidth="1"/>
    <col min="6956" max="6964" width="11.28515625" style="4" customWidth="1"/>
    <col min="6965" max="6965" width="12.85546875" style="4" customWidth="1"/>
    <col min="6966" max="6972" width="11.28515625" style="4" customWidth="1"/>
    <col min="6973" max="6973" width="12.140625" style="4" customWidth="1"/>
    <col min="6974" max="6977" width="11.28515625" style="4" customWidth="1"/>
    <col min="6978" max="6978" width="11.7109375" style="4" customWidth="1"/>
    <col min="6979" max="6981" width="11.28515625" style="4" customWidth="1"/>
    <col min="6982" max="6985" width="11.7109375" style="4" customWidth="1"/>
    <col min="6986" max="6990" width="11.28515625" style="4" customWidth="1"/>
    <col min="6991" max="6997" width="10.7109375" style="4" customWidth="1"/>
    <col min="6998" max="7168" width="9.140625" style="4"/>
    <col min="7169" max="7169" width="4.28515625" style="4" customWidth="1"/>
    <col min="7170" max="7170" width="14.5703125" style="4" bestFit="1" customWidth="1"/>
    <col min="7171" max="7171" width="25.7109375" style="4" customWidth="1"/>
    <col min="7172" max="7202" width="11.28515625" style="4" customWidth="1"/>
    <col min="7203" max="7203" width="13.28515625" style="4" customWidth="1"/>
    <col min="7204" max="7206" width="11.28515625" style="4" customWidth="1"/>
    <col min="7207" max="7207" width="12.42578125" style="4" customWidth="1"/>
    <col min="7208" max="7210" width="11.28515625" style="4" customWidth="1"/>
    <col min="7211" max="7211" width="11.42578125" style="4" customWidth="1"/>
    <col min="7212" max="7220" width="11.28515625" style="4" customWidth="1"/>
    <col min="7221" max="7221" width="12.85546875" style="4" customWidth="1"/>
    <col min="7222" max="7228" width="11.28515625" style="4" customWidth="1"/>
    <col min="7229" max="7229" width="12.140625" style="4" customWidth="1"/>
    <col min="7230" max="7233" width="11.28515625" style="4" customWidth="1"/>
    <col min="7234" max="7234" width="11.7109375" style="4" customWidth="1"/>
    <col min="7235" max="7237" width="11.28515625" style="4" customWidth="1"/>
    <col min="7238" max="7241" width="11.7109375" style="4" customWidth="1"/>
    <col min="7242" max="7246" width="11.28515625" style="4" customWidth="1"/>
    <col min="7247" max="7253" width="10.7109375" style="4" customWidth="1"/>
    <col min="7254" max="7424" width="9.140625" style="4"/>
    <col min="7425" max="7425" width="4.28515625" style="4" customWidth="1"/>
    <col min="7426" max="7426" width="14.5703125" style="4" bestFit="1" customWidth="1"/>
    <col min="7427" max="7427" width="25.7109375" style="4" customWidth="1"/>
    <col min="7428" max="7458" width="11.28515625" style="4" customWidth="1"/>
    <col min="7459" max="7459" width="13.28515625" style="4" customWidth="1"/>
    <col min="7460" max="7462" width="11.28515625" style="4" customWidth="1"/>
    <col min="7463" max="7463" width="12.42578125" style="4" customWidth="1"/>
    <col min="7464" max="7466" width="11.28515625" style="4" customWidth="1"/>
    <col min="7467" max="7467" width="11.42578125" style="4" customWidth="1"/>
    <col min="7468" max="7476" width="11.28515625" style="4" customWidth="1"/>
    <col min="7477" max="7477" width="12.85546875" style="4" customWidth="1"/>
    <col min="7478" max="7484" width="11.28515625" style="4" customWidth="1"/>
    <col min="7485" max="7485" width="12.140625" style="4" customWidth="1"/>
    <col min="7486" max="7489" width="11.28515625" style="4" customWidth="1"/>
    <col min="7490" max="7490" width="11.7109375" style="4" customWidth="1"/>
    <col min="7491" max="7493" width="11.28515625" style="4" customWidth="1"/>
    <col min="7494" max="7497" width="11.7109375" style="4" customWidth="1"/>
    <col min="7498" max="7502" width="11.28515625" style="4" customWidth="1"/>
    <col min="7503" max="7509" width="10.7109375" style="4" customWidth="1"/>
    <col min="7510" max="7680" width="9.140625" style="4"/>
    <col min="7681" max="7681" width="4.28515625" style="4" customWidth="1"/>
    <col min="7682" max="7682" width="14.5703125" style="4" bestFit="1" customWidth="1"/>
    <col min="7683" max="7683" width="25.7109375" style="4" customWidth="1"/>
    <col min="7684" max="7714" width="11.28515625" style="4" customWidth="1"/>
    <col min="7715" max="7715" width="13.28515625" style="4" customWidth="1"/>
    <col min="7716" max="7718" width="11.28515625" style="4" customWidth="1"/>
    <col min="7719" max="7719" width="12.42578125" style="4" customWidth="1"/>
    <col min="7720" max="7722" width="11.28515625" style="4" customWidth="1"/>
    <col min="7723" max="7723" width="11.42578125" style="4" customWidth="1"/>
    <col min="7724" max="7732" width="11.28515625" style="4" customWidth="1"/>
    <col min="7733" max="7733" width="12.85546875" style="4" customWidth="1"/>
    <col min="7734" max="7740" width="11.28515625" style="4" customWidth="1"/>
    <col min="7741" max="7741" width="12.140625" style="4" customWidth="1"/>
    <col min="7742" max="7745" width="11.28515625" style="4" customWidth="1"/>
    <col min="7746" max="7746" width="11.7109375" style="4" customWidth="1"/>
    <col min="7747" max="7749" width="11.28515625" style="4" customWidth="1"/>
    <col min="7750" max="7753" width="11.7109375" style="4" customWidth="1"/>
    <col min="7754" max="7758" width="11.28515625" style="4" customWidth="1"/>
    <col min="7759" max="7765" width="10.7109375" style="4" customWidth="1"/>
    <col min="7766" max="7936" width="9.140625" style="4"/>
    <col min="7937" max="7937" width="4.28515625" style="4" customWidth="1"/>
    <col min="7938" max="7938" width="14.5703125" style="4" bestFit="1" customWidth="1"/>
    <col min="7939" max="7939" width="25.7109375" style="4" customWidth="1"/>
    <col min="7940" max="7970" width="11.28515625" style="4" customWidth="1"/>
    <col min="7971" max="7971" width="13.28515625" style="4" customWidth="1"/>
    <col min="7972" max="7974" width="11.28515625" style="4" customWidth="1"/>
    <col min="7975" max="7975" width="12.42578125" style="4" customWidth="1"/>
    <col min="7976" max="7978" width="11.28515625" style="4" customWidth="1"/>
    <col min="7979" max="7979" width="11.42578125" style="4" customWidth="1"/>
    <col min="7980" max="7988" width="11.28515625" style="4" customWidth="1"/>
    <col min="7989" max="7989" width="12.85546875" style="4" customWidth="1"/>
    <col min="7990" max="7996" width="11.28515625" style="4" customWidth="1"/>
    <col min="7997" max="7997" width="12.140625" style="4" customWidth="1"/>
    <col min="7998" max="8001" width="11.28515625" style="4" customWidth="1"/>
    <col min="8002" max="8002" width="11.7109375" style="4" customWidth="1"/>
    <col min="8003" max="8005" width="11.28515625" style="4" customWidth="1"/>
    <col min="8006" max="8009" width="11.7109375" style="4" customWidth="1"/>
    <col min="8010" max="8014" width="11.28515625" style="4" customWidth="1"/>
    <col min="8015" max="8021" width="10.7109375" style="4" customWidth="1"/>
    <col min="8022" max="8192" width="9.140625" style="4"/>
    <col min="8193" max="8193" width="4.28515625" style="4" customWidth="1"/>
    <col min="8194" max="8194" width="14.5703125" style="4" bestFit="1" customWidth="1"/>
    <col min="8195" max="8195" width="25.7109375" style="4" customWidth="1"/>
    <col min="8196" max="8226" width="11.28515625" style="4" customWidth="1"/>
    <col min="8227" max="8227" width="13.28515625" style="4" customWidth="1"/>
    <col min="8228" max="8230" width="11.28515625" style="4" customWidth="1"/>
    <col min="8231" max="8231" width="12.42578125" style="4" customWidth="1"/>
    <col min="8232" max="8234" width="11.28515625" style="4" customWidth="1"/>
    <col min="8235" max="8235" width="11.42578125" style="4" customWidth="1"/>
    <col min="8236" max="8244" width="11.28515625" style="4" customWidth="1"/>
    <col min="8245" max="8245" width="12.85546875" style="4" customWidth="1"/>
    <col min="8246" max="8252" width="11.28515625" style="4" customWidth="1"/>
    <col min="8253" max="8253" width="12.140625" style="4" customWidth="1"/>
    <col min="8254" max="8257" width="11.28515625" style="4" customWidth="1"/>
    <col min="8258" max="8258" width="11.7109375" style="4" customWidth="1"/>
    <col min="8259" max="8261" width="11.28515625" style="4" customWidth="1"/>
    <col min="8262" max="8265" width="11.7109375" style="4" customWidth="1"/>
    <col min="8266" max="8270" width="11.28515625" style="4" customWidth="1"/>
    <col min="8271" max="8277" width="10.7109375" style="4" customWidth="1"/>
    <col min="8278" max="8448" width="9.140625" style="4"/>
    <col min="8449" max="8449" width="4.28515625" style="4" customWidth="1"/>
    <col min="8450" max="8450" width="14.5703125" style="4" bestFit="1" customWidth="1"/>
    <col min="8451" max="8451" width="25.7109375" style="4" customWidth="1"/>
    <col min="8452" max="8482" width="11.28515625" style="4" customWidth="1"/>
    <col min="8483" max="8483" width="13.28515625" style="4" customWidth="1"/>
    <col min="8484" max="8486" width="11.28515625" style="4" customWidth="1"/>
    <col min="8487" max="8487" width="12.42578125" style="4" customWidth="1"/>
    <col min="8488" max="8490" width="11.28515625" style="4" customWidth="1"/>
    <col min="8491" max="8491" width="11.42578125" style="4" customWidth="1"/>
    <col min="8492" max="8500" width="11.28515625" style="4" customWidth="1"/>
    <col min="8501" max="8501" width="12.85546875" style="4" customWidth="1"/>
    <col min="8502" max="8508" width="11.28515625" style="4" customWidth="1"/>
    <col min="8509" max="8509" width="12.140625" style="4" customWidth="1"/>
    <col min="8510" max="8513" width="11.28515625" style="4" customWidth="1"/>
    <col min="8514" max="8514" width="11.7109375" style="4" customWidth="1"/>
    <col min="8515" max="8517" width="11.28515625" style="4" customWidth="1"/>
    <col min="8518" max="8521" width="11.7109375" style="4" customWidth="1"/>
    <col min="8522" max="8526" width="11.28515625" style="4" customWidth="1"/>
    <col min="8527" max="8533" width="10.7109375" style="4" customWidth="1"/>
    <col min="8534" max="8704" width="9.140625" style="4"/>
    <col min="8705" max="8705" width="4.28515625" style="4" customWidth="1"/>
    <col min="8706" max="8706" width="14.5703125" style="4" bestFit="1" customWidth="1"/>
    <col min="8707" max="8707" width="25.7109375" style="4" customWidth="1"/>
    <col min="8708" max="8738" width="11.28515625" style="4" customWidth="1"/>
    <col min="8739" max="8739" width="13.28515625" style="4" customWidth="1"/>
    <col min="8740" max="8742" width="11.28515625" style="4" customWidth="1"/>
    <col min="8743" max="8743" width="12.42578125" style="4" customWidth="1"/>
    <col min="8744" max="8746" width="11.28515625" style="4" customWidth="1"/>
    <col min="8747" max="8747" width="11.42578125" style="4" customWidth="1"/>
    <col min="8748" max="8756" width="11.28515625" style="4" customWidth="1"/>
    <col min="8757" max="8757" width="12.85546875" style="4" customWidth="1"/>
    <col min="8758" max="8764" width="11.28515625" style="4" customWidth="1"/>
    <col min="8765" max="8765" width="12.140625" style="4" customWidth="1"/>
    <col min="8766" max="8769" width="11.28515625" style="4" customWidth="1"/>
    <col min="8770" max="8770" width="11.7109375" style="4" customWidth="1"/>
    <col min="8771" max="8773" width="11.28515625" style="4" customWidth="1"/>
    <col min="8774" max="8777" width="11.7109375" style="4" customWidth="1"/>
    <col min="8778" max="8782" width="11.28515625" style="4" customWidth="1"/>
    <col min="8783" max="8789" width="10.7109375" style="4" customWidth="1"/>
    <col min="8790" max="8960" width="9.140625" style="4"/>
    <col min="8961" max="8961" width="4.28515625" style="4" customWidth="1"/>
    <col min="8962" max="8962" width="14.5703125" style="4" bestFit="1" customWidth="1"/>
    <col min="8963" max="8963" width="25.7109375" style="4" customWidth="1"/>
    <col min="8964" max="8994" width="11.28515625" style="4" customWidth="1"/>
    <col min="8995" max="8995" width="13.28515625" style="4" customWidth="1"/>
    <col min="8996" max="8998" width="11.28515625" style="4" customWidth="1"/>
    <col min="8999" max="8999" width="12.42578125" style="4" customWidth="1"/>
    <col min="9000" max="9002" width="11.28515625" style="4" customWidth="1"/>
    <col min="9003" max="9003" width="11.42578125" style="4" customWidth="1"/>
    <col min="9004" max="9012" width="11.28515625" style="4" customWidth="1"/>
    <col min="9013" max="9013" width="12.85546875" style="4" customWidth="1"/>
    <col min="9014" max="9020" width="11.28515625" style="4" customWidth="1"/>
    <col min="9021" max="9021" width="12.140625" style="4" customWidth="1"/>
    <col min="9022" max="9025" width="11.28515625" style="4" customWidth="1"/>
    <col min="9026" max="9026" width="11.7109375" style="4" customWidth="1"/>
    <col min="9027" max="9029" width="11.28515625" style="4" customWidth="1"/>
    <col min="9030" max="9033" width="11.7109375" style="4" customWidth="1"/>
    <col min="9034" max="9038" width="11.28515625" style="4" customWidth="1"/>
    <col min="9039" max="9045" width="10.7109375" style="4" customWidth="1"/>
    <col min="9046" max="9216" width="9.140625" style="4"/>
    <col min="9217" max="9217" width="4.28515625" style="4" customWidth="1"/>
    <col min="9218" max="9218" width="14.5703125" style="4" bestFit="1" customWidth="1"/>
    <col min="9219" max="9219" width="25.7109375" style="4" customWidth="1"/>
    <col min="9220" max="9250" width="11.28515625" style="4" customWidth="1"/>
    <col min="9251" max="9251" width="13.28515625" style="4" customWidth="1"/>
    <col min="9252" max="9254" width="11.28515625" style="4" customWidth="1"/>
    <col min="9255" max="9255" width="12.42578125" style="4" customWidth="1"/>
    <col min="9256" max="9258" width="11.28515625" style="4" customWidth="1"/>
    <col min="9259" max="9259" width="11.42578125" style="4" customWidth="1"/>
    <col min="9260" max="9268" width="11.28515625" style="4" customWidth="1"/>
    <col min="9269" max="9269" width="12.85546875" style="4" customWidth="1"/>
    <col min="9270" max="9276" width="11.28515625" style="4" customWidth="1"/>
    <col min="9277" max="9277" width="12.140625" style="4" customWidth="1"/>
    <col min="9278" max="9281" width="11.28515625" style="4" customWidth="1"/>
    <col min="9282" max="9282" width="11.7109375" style="4" customWidth="1"/>
    <col min="9283" max="9285" width="11.28515625" style="4" customWidth="1"/>
    <col min="9286" max="9289" width="11.7109375" style="4" customWidth="1"/>
    <col min="9290" max="9294" width="11.28515625" style="4" customWidth="1"/>
    <col min="9295" max="9301" width="10.7109375" style="4" customWidth="1"/>
    <col min="9302" max="9472" width="9.140625" style="4"/>
    <col min="9473" max="9473" width="4.28515625" style="4" customWidth="1"/>
    <col min="9474" max="9474" width="14.5703125" style="4" bestFit="1" customWidth="1"/>
    <col min="9475" max="9475" width="25.7109375" style="4" customWidth="1"/>
    <col min="9476" max="9506" width="11.28515625" style="4" customWidth="1"/>
    <col min="9507" max="9507" width="13.28515625" style="4" customWidth="1"/>
    <col min="9508" max="9510" width="11.28515625" style="4" customWidth="1"/>
    <col min="9511" max="9511" width="12.42578125" style="4" customWidth="1"/>
    <col min="9512" max="9514" width="11.28515625" style="4" customWidth="1"/>
    <col min="9515" max="9515" width="11.42578125" style="4" customWidth="1"/>
    <col min="9516" max="9524" width="11.28515625" style="4" customWidth="1"/>
    <col min="9525" max="9525" width="12.85546875" style="4" customWidth="1"/>
    <col min="9526" max="9532" width="11.28515625" style="4" customWidth="1"/>
    <col min="9533" max="9533" width="12.140625" style="4" customWidth="1"/>
    <col min="9534" max="9537" width="11.28515625" style="4" customWidth="1"/>
    <col min="9538" max="9538" width="11.7109375" style="4" customWidth="1"/>
    <col min="9539" max="9541" width="11.28515625" style="4" customWidth="1"/>
    <col min="9542" max="9545" width="11.7109375" style="4" customWidth="1"/>
    <col min="9546" max="9550" width="11.28515625" style="4" customWidth="1"/>
    <col min="9551" max="9557" width="10.7109375" style="4" customWidth="1"/>
    <col min="9558" max="9728" width="9.140625" style="4"/>
    <col min="9729" max="9729" width="4.28515625" style="4" customWidth="1"/>
    <col min="9730" max="9730" width="14.5703125" style="4" bestFit="1" customWidth="1"/>
    <col min="9731" max="9731" width="25.7109375" style="4" customWidth="1"/>
    <col min="9732" max="9762" width="11.28515625" style="4" customWidth="1"/>
    <col min="9763" max="9763" width="13.28515625" style="4" customWidth="1"/>
    <col min="9764" max="9766" width="11.28515625" style="4" customWidth="1"/>
    <col min="9767" max="9767" width="12.42578125" style="4" customWidth="1"/>
    <col min="9768" max="9770" width="11.28515625" style="4" customWidth="1"/>
    <col min="9771" max="9771" width="11.42578125" style="4" customWidth="1"/>
    <col min="9772" max="9780" width="11.28515625" style="4" customWidth="1"/>
    <col min="9781" max="9781" width="12.85546875" style="4" customWidth="1"/>
    <col min="9782" max="9788" width="11.28515625" style="4" customWidth="1"/>
    <col min="9789" max="9789" width="12.140625" style="4" customWidth="1"/>
    <col min="9790" max="9793" width="11.28515625" style="4" customWidth="1"/>
    <col min="9794" max="9794" width="11.7109375" style="4" customWidth="1"/>
    <col min="9795" max="9797" width="11.28515625" style="4" customWidth="1"/>
    <col min="9798" max="9801" width="11.7109375" style="4" customWidth="1"/>
    <col min="9802" max="9806" width="11.28515625" style="4" customWidth="1"/>
    <col min="9807" max="9813" width="10.7109375" style="4" customWidth="1"/>
    <col min="9814" max="9984" width="9.140625" style="4"/>
    <col min="9985" max="9985" width="4.28515625" style="4" customWidth="1"/>
    <col min="9986" max="9986" width="14.5703125" style="4" bestFit="1" customWidth="1"/>
    <col min="9987" max="9987" width="25.7109375" style="4" customWidth="1"/>
    <col min="9988" max="10018" width="11.28515625" style="4" customWidth="1"/>
    <col min="10019" max="10019" width="13.28515625" style="4" customWidth="1"/>
    <col min="10020" max="10022" width="11.28515625" style="4" customWidth="1"/>
    <col min="10023" max="10023" width="12.42578125" style="4" customWidth="1"/>
    <col min="10024" max="10026" width="11.28515625" style="4" customWidth="1"/>
    <col min="10027" max="10027" width="11.42578125" style="4" customWidth="1"/>
    <col min="10028" max="10036" width="11.28515625" style="4" customWidth="1"/>
    <col min="10037" max="10037" width="12.85546875" style="4" customWidth="1"/>
    <col min="10038" max="10044" width="11.28515625" style="4" customWidth="1"/>
    <col min="10045" max="10045" width="12.140625" style="4" customWidth="1"/>
    <col min="10046" max="10049" width="11.28515625" style="4" customWidth="1"/>
    <col min="10050" max="10050" width="11.7109375" style="4" customWidth="1"/>
    <col min="10051" max="10053" width="11.28515625" style="4" customWidth="1"/>
    <col min="10054" max="10057" width="11.7109375" style="4" customWidth="1"/>
    <col min="10058" max="10062" width="11.28515625" style="4" customWidth="1"/>
    <col min="10063" max="10069" width="10.7109375" style="4" customWidth="1"/>
    <col min="10070" max="10240" width="9.140625" style="4"/>
    <col min="10241" max="10241" width="4.28515625" style="4" customWidth="1"/>
    <col min="10242" max="10242" width="14.5703125" style="4" bestFit="1" customWidth="1"/>
    <col min="10243" max="10243" width="25.7109375" style="4" customWidth="1"/>
    <col min="10244" max="10274" width="11.28515625" style="4" customWidth="1"/>
    <col min="10275" max="10275" width="13.28515625" style="4" customWidth="1"/>
    <col min="10276" max="10278" width="11.28515625" style="4" customWidth="1"/>
    <col min="10279" max="10279" width="12.42578125" style="4" customWidth="1"/>
    <col min="10280" max="10282" width="11.28515625" style="4" customWidth="1"/>
    <col min="10283" max="10283" width="11.42578125" style="4" customWidth="1"/>
    <col min="10284" max="10292" width="11.28515625" style="4" customWidth="1"/>
    <col min="10293" max="10293" width="12.85546875" style="4" customWidth="1"/>
    <col min="10294" max="10300" width="11.28515625" style="4" customWidth="1"/>
    <col min="10301" max="10301" width="12.140625" style="4" customWidth="1"/>
    <col min="10302" max="10305" width="11.28515625" style="4" customWidth="1"/>
    <col min="10306" max="10306" width="11.7109375" style="4" customWidth="1"/>
    <col min="10307" max="10309" width="11.28515625" style="4" customWidth="1"/>
    <col min="10310" max="10313" width="11.7109375" style="4" customWidth="1"/>
    <col min="10314" max="10318" width="11.28515625" style="4" customWidth="1"/>
    <col min="10319" max="10325" width="10.7109375" style="4" customWidth="1"/>
    <col min="10326" max="10496" width="9.140625" style="4"/>
    <col min="10497" max="10497" width="4.28515625" style="4" customWidth="1"/>
    <col min="10498" max="10498" width="14.5703125" style="4" bestFit="1" customWidth="1"/>
    <col min="10499" max="10499" width="25.7109375" style="4" customWidth="1"/>
    <col min="10500" max="10530" width="11.28515625" style="4" customWidth="1"/>
    <col min="10531" max="10531" width="13.28515625" style="4" customWidth="1"/>
    <col min="10532" max="10534" width="11.28515625" style="4" customWidth="1"/>
    <col min="10535" max="10535" width="12.42578125" style="4" customWidth="1"/>
    <col min="10536" max="10538" width="11.28515625" style="4" customWidth="1"/>
    <col min="10539" max="10539" width="11.42578125" style="4" customWidth="1"/>
    <col min="10540" max="10548" width="11.28515625" style="4" customWidth="1"/>
    <col min="10549" max="10549" width="12.85546875" style="4" customWidth="1"/>
    <col min="10550" max="10556" width="11.28515625" style="4" customWidth="1"/>
    <col min="10557" max="10557" width="12.140625" style="4" customWidth="1"/>
    <col min="10558" max="10561" width="11.28515625" style="4" customWidth="1"/>
    <col min="10562" max="10562" width="11.7109375" style="4" customWidth="1"/>
    <col min="10563" max="10565" width="11.28515625" style="4" customWidth="1"/>
    <col min="10566" max="10569" width="11.7109375" style="4" customWidth="1"/>
    <col min="10570" max="10574" width="11.28515625" style="4" customWidth="1"/>
    <col min="10575" max="10581" width="10.7109375" style="4" customWidth="1"/>
    <col min="10582" max="10752" width="9.140625" style="4"/>
    <col min="10753" max="10753" width="4.28515625" style="4" customWidth="1"/>
    <col min="10754" max="10754" width="14.5703125" style="4" bestFit="1" customWidth="1"/>
    <col min="10755" max="10755" width="25.7109375" style="4" customWidth="1"/>
    <col min="10756" max="10786" width="11.28515625" style="4" customWidth="1"/>
    <col min="10787" max="10787" width="13.28515625" style="4" customWidth="1"/>
    <col min="10788" max="10790" width="11.28515625" style="4" customWidth="1"/>
    <col min="10791" max="10791" width="12.42578125" style="4" customWidth="1"/>
    <col min="10792" max="10794" width="11.28515625" style="4" customWidth="1"/>
    <col min="10795" max="10795" width="11.42578125" style="4" customWidth="1"/>
    <col min="10796" max="10804" width="11.28515625" style="4" customWidth="1"/>
    <col min="10805" max="10805" width="12.85546875" style="4" customWidth="1"/>
    <col min="10806" max="10812" width="11.28515625" style="4" customWidth="1"/>
    <col min="10813" max="10813" width="12.140625" style="4" customWidth="1"/>
    <col min="10814" max="10817" width="11.28515625" style="4" customWidth="1"/>
    <col min="10818" max="10818" width="11.7109375" style="4" customWidth="1"/>
    <col min="10819" max="10821" width="11.28515625" style="4" customWidth="1"/>
    <col min="10822" max="10825" width="11.7109375" style="4" customWidth="1"/>
    <col min="10826" max="10830" width="11.28515625" style="4" customWidth="1"/>
    <col min="10831" max="10837" width="10.7109375" style="4" customWidth="1"/>
    <col min="10838" max="11008" width="9.140625" style="4"/>
    <col min="11009" max="11009" width="4.28515625" style="4" customWidth="1"/>
    <col min="11010" max="11010" width="14.5703125" style="4" bestFit="1" customWidth="1"/>
    <col min="11011" max="11011" width="25.7109375" style="4" customWidth="1"/>
    <col min="11012" max="11042" width="11.28515625" style="4" customWidth="1"/>
    <col min="11043" max="11043" width="13.28515625" style="4" customWidth="1"/>
    <col min="11044" max="11046" width="11.28515625" style="4" customWidth="1"/>
    <col min="11047" max="11047" width="12.42578125" style="4" customWidth="1"/>
    <col min="11048" max="11050" width="11.28515625" style="4" customWidth="1"/>
    <col min="11051" max="11051" width="11.42578125" style="4" customWidth="1"/>
    <col min="11052" max="11060" width="11.28515625" style="4" customWidth="1"/>
    <col min="11061" max="11061" width="12.85546875" style="4" customWidth="1"/>
    <col min="11062" max="11068" width="11.28515625" style="4" customWidth="1"/>
    <col min="11069" max="11069" width="12.140625" style="4" customWidth="1"/>
    <col min="11070" max="11073" width="11.28515625" style="4" customWidth="1"/>
    <col min="11074" max="11074" width="11.7109375" style="4" customWidth="1"/>
    <col min="11075" max="11077" width="11.28515625" style="4" customWidth="1"/>
    <col min="11078" max="11081" width="11.7109375" style="4" customWidth="1"/>
    <col min="11082" max="11086" width="11.28515625" style="4" customWidth="1"/>
    <col min="11087" max="11093" width="10.7109375" style="4" customWidth="1"/>
    <col min="11094" max="11264" width="9.140625" style="4"/>
    <col min="11265" max="11265" width="4.28515625" style="4" customWidth="1"/>
    <col min="11266" max="11266" width="14.5703125" style="4" bestFit="1" customWidth="1"/>
    <col min="11267" max="11267" width="25.7109375" style="4" customWidth="1"/>
    <col min="11268" max="11298" width="11.28515625" style="4" customWidth="1"/>
    <col min="11299" max="11299" width="13.28515625" style="4" customWidth="1"/>
    <col min="11300" max="11302" width="11.28515625" style="4" customWidth="1"/>
    <col min="11303" max="11303" width="12.42578125" style="4" customWidth="1"/>
    <col min="11304" max="11306" width="11.28515625" style="4" customWidth="1"/>
    <col min="11307" max="11307" width="11.42578125" style="4" customWidth="1"/>
    <col min="11308" max="11316" width="11.28515625" style="4" customWidth="1"/>
    <col min="11317" max="11317" width="12.85546875" style="4" customWidth="1"/>
    <col min="11318" max="11324" width="11.28515625" style="4" customWidth="1"/>
    <col min="11325" max="11325" width="12.140625" style="4" customWidth="1"/>
    <col min="11326" max="11329" width="11.28515625" style="4" customWidth="1"/>
    <col min="11330" max="11330" width="11.7109375" style="4" customWidth="1"/>
    <col min="11331" max="11333" width="11.28515625" style="4" customWidth="1"/>
    <col min="11334" max="11337" width="11.7109375" style="4" customWidth="1"/>
    <col min="11338" max="11342" width="11.28515625" style="4" customWidth="1"/>
    <col min="11343" max="11349" width="10.7109375" style="4" customWidth="1"/>
    <col min="11350" max="11520" width="9.140625" style="4"/>
    <col min="11521" max="11521" width="4.28515625" style="4" customWidth="1"/>
    <col min="11522" max="11522" width="14.5703125" style="4" bestFit="1" customWidth="1"/>
    <col min="11523" max="11523" width="25.7109375" style="4" customWidth="1"/>
    <col min="11524" max="11554" width="11.28515625" style="4" customWidth="1"/>
    <col min="11555" max="11555" width="13.28515625" style="4" customWidth="1"/>
    <col min="11556" max="11558" width="11.28515625" style="4" customWidth="1"/>
    <col min="11559" max="11559" width="12.42578125" style="4" customWidth="1"/>
    <col min="11560" max="11562" width="11.28515625" style="4" customWidth="1"/>
    <col min="11563" max="11563" width="11.42578125" style="4" customWidth="1"/>
    <col min="11564" max="11572" width="11.28515625" style="4" customWidth="1"/>
    <col min="11573" max="11573" width="12.85546875" style="4" customWidth="1"/>
    <col min="11574" max="11580" width="11.28515625" style="4" customWidth="1"/>
    <col min="11581" max="11581" width="12.140625" style="4" customWidth="1"/>
    <col min="11582" max="11585" width="11.28515625" style="4" customWidth="1"/>
    <col min="11586" max="11586" width="11.7109375" style="4" customWidth="1"/>
    <col min="11587" max="11589" width="11.28515625" style="4" customWidth="1"/>
    <col min="11590" max="11593" width="11.7109375" style="4" customWidth="1"/>
    <col min="11594" max="11598" width="11.28515625" style="4" customWidth="1"/>
    <col min="11599" max="11605" width="10.7109375" style="4" customWidth="1"/>
    <col min="11606" max="11776" width="9.140625" style="4"/>
    <col min="11777" max="11777" width="4.28515625" style="4" customWidth="1"/>
    <col min="11778" max="11778" width="14.5703125" style="4" bestFit="1" customWidth="1"/>
    <col min="11779" max="11779" width="25.7109375" style="4" customWidth="1"/>
    <col min="11780" max="11810" width="11.28515625" style="4" customWidth="1"/>
    <col min="11811" max="11811" width="13.28515625" style="4" customWidth="1"/>
    <col min="11812" max="11814" width="11.28515625" style="4" customWidth="1"/>
    <col min="11815" max="11815" width="12.42578125" style="4" customWidth="1"/>
    <col min="11816" max="11818" width="11.28515625" style="4" customWidth="1"/>
    <col min="11819" max="11819" width="11.42578125" style="4" customWidth="1"/>
    <col min="11820" max="11828" width="11.28515625" style="4" customWidth="1"/>
    <col min="11829" max="11829" width="12.85546875" style="4" customWidth="1"/>
    <col min="11830" max="11836" width="11.28515625" style="4" customWidth="1"/>
    <col min="11837" max="11837" width="12.140625" style="4" customWidth="1"/>
    <col min="11838" max="11841" width="11.28515625" style="4" customWidth="1"/>
    <col min="11842" max="11842" width="11.7109375" style="4" customWidth="1"/>
    <col min="11843" max="11845" width="11.28515625" style="4" customWidth="1"/>
    <col min="11846" max="11849" width="11.7109375" style="4" customWidth="1"/>
    <col min="11850" max="11854" width="11.28515625" style="4" customWidth="1"/>
    <col min="11855" max="11861" width="10.7109375" style="4" customWidth="1"/>
    <col min="11862" max="12032" width="9.140625" style="4"/>
    <col min="12033" max="12033" width="4.28515625" style="4" customWidth="1"/>
    <col min="12034" max="12034" width="14.5703125" style="4" bestFit="1" customWidth="1"/>
    <col min="12035" max="12035" width="25.7109375" style="4" customWidth="1"/>
    <col min="12036" max="12066" width="11.28515625" style="4" customWidth="1"/>
    <col min="12067" max="12067" width="13.28515625" style="4" customWidth="1"/>
    <col min="12068" max="12070" width="11.28515625" style="4" customWidth="1"/>
    <col min="12071" max="12071" width="12.42578125" style="4" customWidth="1"/>
    <col min="12072" max="12074" width="11.28515625" style="4" customWidth="1"/>
    <col min="12075" max="12075" width="11.42578125" style="4" customWidth="1"/>
    <col min="12076" max="12084" width="11.28515625" style="4" customWidth="1"/>
    <col min="12085" max="12085" width="12.85546875" style="4" customWidth="1"/>
    <col min="12086" max="12092" width="11.28515625" style="4" customWidth="1"/>
    <col min="12093" max="12093" width="12.140625" style="4" customWidth="1"/>
    <col min="12094" max="12097" width="11.28515625" style="4" customWidth="1"/>
    <col min="12098" max="12098" width="11.7109375" style="4" customWidth="1"/>
    <col min="12099" max="12101" width="11.28515625" style="4" customWidth="1"/>
    <col min="12102" max="12105" width="11.7109375" style="4" customWidth="1"/>
    <col min="12106" max="12110" width="11.28515625" style="4" customWidth="1"/>
    <col min="12111" max="12117" width="10.7109375" style="4" customWidth="1"/>
    <col min="12118" max="12288" width="9.140625" style="4"/>
    <col min="12289" max="12289" width="4.28515625" style="4" customWidth="1"/>
    <col min="12290" max="12290" width="14.5703125" style="4" bestFit="1" customWidth="1"/>
    <col min="12291" max="12291" width="25.7109375" style="4" customWidth="1"/>
    <col min="12292" max="12322" width="11.28515625" style="4" customWidth="1"/>
    <col min="12323" max="12323" width="13.28515625" style="4" customWidth="1"/>
    <col min="12324" max="12326" width="11.28515625" style="4" customWidth="1"/>
    <col min="12327" max="12327" width="12.42578125" style="4" customWidth="1"/>
    <col min="12328" max="12330" width="11.28515625" style="4" customWidth="1"/>
    <col min="12331" max="12331" width="11.42578125" style="4" customWidth="1"/>
    <col min="12332" max="12340" width="11.28515625" style="4" customWidth="1"/>
    <col min="12341" max="12341" width="12.85546875" style="4" customWidth="1"/>
    <col min="12342" max="12348" width="11.28515625" style="4" customWidth="1"/>
    <col min="12349" max="12349" width="12.140625" style="4" customWidth="1"/>
    <col min="12350" max="12353" width="11.28515625" style="4" customWidth="1"/>
    <col min="12354" max="12354" width="11.7109375" style="4" customWidth="1"/>
    <col min="12355" max="12357" width="11.28515625" style="4" customWidth="1"/>
    <col min="12358" max="12361" width="11.7109375" style="4" customWidth="1"/>
    <col min="12362" max="12366" width="11.28515625" style="4" customWidth="1"/>
    <col min="12367" max="12373" width="10.7109375" style="4" customWidth="1"/>
    <col min="12374" max="12544" width="9.140625" style="4"/>
    <col min="12545" max="12545" width="4.28515625" style="4" customWidth="1"/>
    <col min="12546" max="12546" width="14.5703125" style="4" bestFit="1" customWidth="1"/>
    <col min="12547" max="12547" width="25.7109375" style="4" customWidth="1"/>
    <col min="12548" max="12578" width="11.28515625" style="4" customWidth="1"/>
    <col min="12579" max="12579" width="13.28515625" style="4" customWidth="1"/>
    <col min="12580" max="12582" width="11.28515625" style="4" customWidth="1"/>
    <col min="12583" max="12583" width="12.42578125" style="4" customWidth="1"/>
    <col min="12584" max="12586" width="11.28515625" style="4" customWidth="1"/>
    <col min="12587" max="12587" width="11.42578125" style="4" customWidth="1"/>
    <col min="12588" max="12596" width="11.28515625" style="4" customWidth="1"/>
    <col min="12597" max="12597" width="12.85546875" style="4" customWidth="1"/>
    <col min="12598" max="12604" width="11.28515625" style="4" customWidth="1"/>
    <col min="12605" max="12605" width="12.140625" style="4" customWidth="1"/>
    <col min="12606" max="12609" width="11.28515625" style="4" customWidth="1"/>
    <col min="12610" max="12610" width="11.7109375" style="4" customWidth="1"/>
    <col min="12611" max="12613" width="11.28515625" style="4" customWidth="1"/>
    <col min="12614" max="12617" width="11.7109375" style="4" customWidth="1"/>
    <col min="12618" max="12622" width="11.28515625" style="4" customWidth="1"/>
    <col min="12623" max="12629" width="10.7109375" style="4" customWidth="1"/>
    <col min="12630" max="12800" width="9.140625" style="4"/>
    <col min="12801" max="12801" width="4.28515625" style="4" customWidth="1"/>
    <col min="12802" max="12802" width="14.5703125" style="4" bestFit="1" customWidth="1"/>
    <col min="12803" max="12803" width="25.7109375" style="4" customWidth="1"/>
    <col min="12804" max="12834" width="11.28515625" style="4" customWidth="1"/>
    <col min="12835" max="12835" width="13.28515625" style="4" customWidth="1"/>
    <col min="12836" max="12838" width="11.28515625" style="4" customWidth="1"/>
    <col min="12839" max="12839" width="12.42578125" style="4" customWidth="1"/>
    <col min="12840" max="12842" width="11.28515625" style="4" customWidth="1"/>
    <col min="12843" max="12843" width="11.42578125" style="4" customWidth="1"/>
    <col min="12844" max="12852" width="11.28515625" style="4" customWidth="1"/>
    <col min="12853" max="12853" width="12.85546875" style="4" customWidth="1"/>
    <col min="12854" max="12860" width="11.28515625" style="4" customWidth="1"/>
    <col min="12861" max="12861" width="12.140625" style="4" customWidth="1"/>
    <col min="12862" max="12865" width="11.28515625" style="4" customWidth="1"/>
    <col min="12866" max="12866" width="11.7109375" style="4" customWidth="1"/>
    <col min="12867" max="12869" width="11.28515625" style="4" customWidth="1"/>
    <col min="12870" max="12873" width="11.7109375" style="4" customWidth="1"/>
    <col min="12874" max="12878" width="11.28515625" style="4" customWidth="1"/>
    <col min="12879" max="12885" width="10.7109375" style="4" customWidth="1"/>
    <col min="12886" max="13056" width="9.140625" style="4"/>
    <col min="13057" max="13057" width="4.28515625" style="4" customWidth="1"/>
    <col min="13058" max="13058" width="14.5703125" style="4" bestFit="1" customWidth="1"/>
    <col min="13059" max="13059" width="25.7109375" style="4" customWidth="1"/>
    <col min="13060" max="13090" width="11.28515625" style="4" customWidth="1"/>
    <col min="13091" max="13091" width="13.28515625" style="4" customWidth="1"/>
    <col min="13092" max="13094" width="11.28515625" style="4" customWidth="1"/>
    <col min="13095" max="13095" width="12.42578125" style="4" customWidth="1"/>
    <col min="13096" max="13098" width="11.28515625" style="4" customWidth="1"/>
    <col min="13099" max="13099" width="11.42578125" style="4" customWidth="1"/>
    <col min="13100" max="13108" width="11.28515625" style="4" customWidth="1"/>
    <col min="13109" max="13109" width="12.85546875" style="4" customWidth="1"/>
    <col min="13110" max="13116" width="11.28515625" style="4" customWidth="1"/>
    <col min="13117" max="13117" width="12.140625" style="4" customWidth="1"/>
    <col min="13118" max="13121" width="11.28515625" style="4" customWidth="1"/>
    <col min="13122" max="13122" width="11.7109375" style="4" customWidth="1"/>
    <col min="13123" max="13125" width="11.28515625" style="4" customWidth="1"/>
    <col min="13126" max="13129" width="11.7109375" style="4" customWidth="1"/>
    <col min="13130" max="13134" width="11.28515625" style="4" customWidth="1"/>
    <col min="13135" max="13141" width="10.7109375" style="4" customWidth="1"/>
    <col min="13142" max="13312" width="9.140625" style="4"/>
    <col min="13313" max="13313" width="4.28515625" style="4" customWidth="1"/>
    <col min="13314" max="13314" width="14.5703125" style="4" bestFit="1" customWidth="1"/>
    <col min="13315" max="13315" width="25.7109375" style="4" customWidth="1"/>
    <col min="13316" max="13346" width="11.28515625" style="4" customWidth="1"/>
    <col min="13347" max="13347" width="13.28515625" style="4" customWidth="1"/>
    <col min="13348" max="13350" width="11.28515625" style="4" customWidth="1"/>
    <col min="13351" max="13351" width="12.42578125" style="4" customWidth="1"/>
    <col min="13352" max="13354" width="11.28515625" style="4" customWidth="1"/>
    <col min="13355" max="13355" width="11.42578125" style="4" customWidth="1"/>
    <col min="13356" max="13364" width="11.28515625" style="4" customWidth="1"/>
    <col min="13365" max="13365" width="12.85546875" style="4" customWidth="1"/>
    <col min="13366" max="13372" width="11.28515625" style="4" customWidth="1"/>
    <col min="13373" max="13373" width="12.140625" style="4" customWidth="1"/>
    <col min="13374" max="13377" width="11.28515625" style="4" customWidth="1"/>
    <col min="13378" max="13378" width="11.7109375" style="4" customWidth="1"/>
    <col min="13379" max="13381" width="11.28515625" style="4" customWidth="1"/>
    <col min="13382" max="13385" width="11.7109375" style="4" customWidth="1"/>
    <col min="13386" max="13390" width="11.28515625" style="4" customWidth="1"/>
    <col min="13391" max="13397" width="10.7109375" style="4" customWidth="1"/>
    <col min="13398" max="13568" width="9.140625" style="4"/>
    <col min="13569" max="13569" width="4.28515625" style="4" customWidth="1"/>
    <col min="13570" max="13570" width="14.5703125" style="4" bestFit="1" customWidth="1"/>
    <col min="13571" max="13571" width="25.7109375" style="4" customWidth="1"/>
    <col min="13572" max="13602" width="11.28515625" style="4" customWidth="1"/>
    <col min="13603" max="13603" width="13.28515625" style="4" customWidth="1"/>
    <col min="13604" max="13606" width="11.28515625" style="4" customWidth="1"/>
    <col min="13607" max="13607" width="12.42578125" style="4" customWidth="1"/>
    <col min="13608" max="13610" width="11.28515625" style="4" customWidth="1"/>
    <col min="13611" max="13611" width="11.42578125" style="4" customWidth="1"/>
    <col min="13612" max="13620" width="11.28515625" style="4" customWidth="1"/>
    <col min="13621" max="13621" width="12.85546875" style="4" customWidth="1"/>
    <col min="13622" max="13628" width="11.28515625" style="4" customWidth="1"/>
    <col min="13629" max="13629" width="12.140625" style="4" customWidth="1"/>
    <col min="13630" max="13633" width="11.28515625" style="4" customWidth="1"/>
    <col min="13634" max="13634" width="11.7109375" style="4" customWidth="1"/>
    <col min="13635" max="13637" width="11.28515625" style="4" customWidth="1"/>
    <col min="13638" max="13641" width="11.7109375" style="4" customWidth="1"/>
    <col min="13642" max="13646" width="11.28515625" style="4" customWidth="1"/>
    <col min="13647" max="13653" width="10.7109375" style="4" customWidth="1"/>
    <col min="13654" max="13824" width="9.140625" style="4"/>
    <col min="13825" max="13825" width="4.28515625" style="4" customWidth="1"/>
    <col min="13826" max="13826" width="14.5703125" style="4" bestFit="1" customWidth="1"/>
    <col min="13827" max="13827" width="25.7109375" style="4" customWidth="1"/>
    <col min="13828" max="13858" width="11.28515625" style="4" customWidth="1"/>
    <col min="13859" max="13859" width="13.28515625" style="4" customWidth="1"/>
    <col min="13860" max="13862" width="11.28515625" style="4" customWidth="1"/>
    <col min="13863" max="13863" width="12.42578125" style="4" customWidth="1"/>
    <col min="13864" max="13866" width="11.28515625" style="4" customWidth="1"/>
    <col min="13867" max="13867" width="11.42578125" style="4" customWidth="1"/>
    <col min="13868" max="13876" width="11.28515625" style="4" customWidth="1"/>
    <col min="13877" max="13877" width="12.85546875" style="4" customWidth="1"/>
    <col min="13878" max="13884" width="11.28515625" style="4" customWidth="1"/>
    <col min="13885" max="13885" width="12.140625" style="4" customWidth="1"/>
    <col min="13886" max="13889" width="11.28515625" style="4" customWidth="1"/>
    <col min="13890" max="13890" width="11.7109375" style="4" customWidth="1"/>
    <col min="13891" max="13893" width="11.28515625" style="4" customWidth="1"/>
    <col min="13894" max="13897" width="11.7109375" style="4" customWidth="1"/>
    <col min="13898" max="13902" width="11.28515625" style="4" customWidth="1"/>
    <col min="13903" max="13909" width="10.7109375" style="4" customWidth="1"/>
    <col min="13910" max="14080" width="9.140625" style="4"/>
    <col min="14081" max="14081" width="4.28515625" style="4" customWidth="1"/>
    <col min="14082" max="14082" width="14.5703125" style="4" bestFit="1" customWidth="1"/>
    <col min="14083" max="14083" width="25.7109375" style="4" customWidth="1"/>
    <col min="14084" max="14114" width="11.28515625" style="4" customWidth="1"/>
    <col min="14115" max="14115" width="13.28515625" style="4" customWidth="1"/>
    <col min="14116" max="14118" width="11.28515625" style="4" customWidth="1"/>
    <col min="14119" max="14119" width="12.42578125" style="4" customWidth="1"/>
    <col min="14120" max="14122" width="11.28515625" style="4" customWidth="1"/>
    <col min="14123" max="14123" width="11.42578125" style="4" customWidth="1"/>
    <col min="14124" max="14132" width="11.28515625" style="4" customWidth="1"/>
    <col min="14133" max="14133" width="12.85546875" style="4" customWidth="1"/>
    <col min="14134" max="14140" width="11.28515625" style="4" customWidth="1"/>
    <col min="14141" max="14141" width="12.140625" style="4" customWidth="1"/>
    <col min="14142" max="14145" width="11.28515625" style="4" customWidth="1"/>
    <col min="14146" max="14146" width="11.7109375" style="4" customWidth="1"/>
    <col min="14147" max="14149" width="11.28515625" style="4" customWidth="1"/>
    <col min="14150" max="14153" width="11.7109375" style="4" customWidth="1"/>
    <col min="14154" max="14158" width="11.28515625" style="4" customWidth="1"/>
    <col min="14159" max="14165" width="10.7109375" style="4" customWidth="1"/>
    <col min="14166" max="14336" width="9.140625" style="4"/>
    <col min="14337" max="14337" width="4.28515625" style="4" customWidth="1"/>
    <col min="14338" max="14338" width="14.5703125" style="4" bestFit="1" customWidth="1"/>
    <col min="14339" max="14339" width="25.7109375" style="4" customWidth="1"/>
    <col min="14340" max="14370" width="11.28515625" style="4" customWidth="1"/>
    <col min="14371" max="14371" width="13.28515625" style="4" customWidth="1"/>
    <col min="14372" max="14374" width="11.28515625" style="4" customWidth="1"/>
    <col min="14375" max="14375" width="12.42578125" style="4" customWidth="1"/>
    <col min="14376" max="14378" width="11.28515625" style="4" customWidth="1"/>
    <col min="14379" max="14379" width="11.42578125" style="4" customWidth="1"/>
    <col min="14380" max="14388" width="11.28515625" style="4" customWidth="1"/>
    <col min="14389" max="14389" width="12.85546875" style="4" customWidth="1"/>
    <col min="14390" max="14396" width="11.28515625" style="4" customWidth="1"/>
    <col min="14397" max="14397" width="12.140625" style="4" customWidth="1"/>
    <col min="14398" max="14401" width="11.28515625" style="4" customWidth="1"/>
    <col min="14402" max="14402" width="11.7109375" style="4" customWidth="1"/>
    <col min="14403" max="14405" width="11.28515625" style="4" customWidth="1"/>
    <col min="14406" max="14409" width="11.7109375" style="4" customWidth="1"/>
    <col min="14410" max="14414" width="11.28515625" style="4" customWidth="1"/>
    <col min="14415" max="14421" width="10.7109375" style="4" customWidth="1"/>
    <col min="14422" max="14592" width="9.140625" style="4"/>
    <col min="14593" max="14593" width="4.28515625" style="4" customWidth="1"/>
    <col min="14594" max="14594" width="14.5703125" style="4" bestFit="1" customWidth="1"/>
    <col min="14595" max="14595" width="25.7109375" style="4" customWidth="1"/>
    <col min="14596" max="14626" width="11.28515625" style="4" customWidth="1"/>
    <col min="14627" max="14627" width="13.28515625" style="4" customWidth="1"/>
    <col min="14628" max="14630" width="11.28515625" style="4" customWidth="1"/>
    <col min="14631" max="14631" width="12.42578125" style="4" customWidth="1"/>
    <col min="14632" max="14634" width="11.28515625" style="4" customWidth="1"/>
    <col min="14635" max="14635" width="11.42578125" style="4" customWidth="1"/>
    <col min="14636" max="14644" width="11.28515625" style="4" customWidth="1"/>
    <col min="14645" max="14645" width="12.85546875" style="4" customWidth="1"/>
    <col min="14646" max="14652" width="11.28515625" style="4" customWidth="1"/>
    <col min="14653" max="14653" width="12.140625" style="4" customWidth="1"/>
    <col min="14654" max="14657" width="11.28515625" style="4" customWidth="1"/>
    <col min="14658" max="14658" width="11.7109375" style="4" customWidth="1"/>
    <col min="14659" max="14661" width="11.28515625" style="4" customWidth="1"/>
    <col min="14662" max="14665" width="11.7109375" style="4" customWidth="1"/>
    <col min="14666" max="14670" width="11.28515625" style="4" customWidth="1"/>
    <col min="14671" max="14677" width="10.7109375" style="4" customWidth="1"/>
    <col min="14678" max="14848" width="9.140625" style="4"/>
    <col min="14849" max="14849" width="4.28515625" style="4" customWidth="1"/>
    <col min="14850" max="14850" width="14.5703125" style="4" bestFit="1" customWidth="1"/>
    <col min="14851" max="14851" width="25.7109375" style="4" customWidth="1"/>
    <col min="14852" max="14882" width="11.28515625" style="4" customWidth="1"/>
    <col min="14883" max="14883" width="13.28515625" style="4" customWidth="1"/>
    <col min="14884" max="14886" width="11.28515625" style="4" customWidth="1"/>
    <col min="14887" max="14887" width="12.42578125" style="4" customWidth="1"/>
    <col min="14888" max="14890" width="11.28515625" style="4" customWidth="1"/>
    <col min="14891" max="14891" width="11.42578125" style="4" customWidth="1"/>
    <col min="14892" max="14900" width="11.28515625" style="4" customWidth="1"/>
    <col min="14901" max="14901" width="12.85546875" style="4" customWidth="1"/>
    <col min="14902" max="14908" width="11.28515625" style="4" customWidth="1"/>
    <col min="14909" max="14909" width="12.140625" style="4" customWidth="1"/>
    <col min="14910" max="14913" width="11.28515625" style="4" customWidth="1"/>
    <col min="14914" max="14914" width="11.7109375" style="4" customWidth="1"/>
    <col min="14915" max="14917" width="11.28515625" style="4" customWidth="1"/>
    <col min="14918" max="14921" width="11.7109375" style="4" customWidth="1"/>
    <col min="14922" max="14926" width="11.28515625" style="4" customWidth="1"/>
    <col min="14927" max="14933" width="10.7109375" style="4" customWidth="1"/>
    <col min="14934" max="15104" width="9.140625" style="4"/>
    <col min="15105" max="15105" width="4.28515625" style="4" customWidth="1"/>
    <col min="15106" max="15106" width="14.5703125" style="4" bestFit="1" customWidth="1"/>
    <col min="15107" max="15107" width="25.7109375" style="4" customWidth="1"/>
    <col min="15108" max="15138" width="11.28515625" style="4" customWidth="1"/>
    <col min="15139" max="15139" width="13.28515625" style="4" customWidth="1"/>
    <col min="15140" max="15142" width="11.28515625" style="4" customWidth="1"/>
    <col min="15143" max="15143" width="12.42578125" style="4" customWidth="1"/>
    <col min="15144" max="15146" width="11.28515625" style="4" customWidth="1"/>
    <col min="15147" max="15147" width="11.42578125" style="4" customWidth="1"/>
    <col min="15148" max="15156" width="11.28515625" style="4" customWidth="1"/>
    <col min="15157" max="15157" width="12.85546875" style="4" customWidth="1"/>
    <col min="15158" max="15164" width="11.28515625" style="4" customWidth="1"/>
    <col min="15165" max="15165" width="12.140625" style="4" customWidth="1"/>
    <col min="15166" max="15169" width="11.28515625" style="4" customWidth="1"/>
    <col min="15170" max="15170" width="11.7109375" style="4" customWidth="1"/>
    <col min="15171" max="15173" width="11.28515625" style="4" customWidth="1"/>
    <col min="15174" max="15177" width="11.7109375" style="4" customWidth="1"/>
    <col min="15178" max="15182" width="11.28515625" style="4" customWidth="1"/>
    <col min="15183" max="15189" width="10.7109375" style="4" customWidth="1"/>
    <col min="15190" max="15360" width="9.140625" style="4"/>
    <col min="15361" max="15361" width="4.28515625" style="4" customWidth="1"/>
    <col min="15362" max="15362" width="14.5703125" style="4" bestFit="1" customWidth="1"/>
    <col min="15363" max="15363" width="25.7109375" style="4" customWidth="1"/>
    <col min="15364" max="15394" width="11.28515625" style="4" customWidth="1"/>
    <col min="15395" max="15395" width="13.28515625" style="4" customWidth="1"/>
    <col min="15396" max="15398" width="11.28515625" style="4" customWidth="1"/>
    <col min="15399" max="15399" width="12.42578125" style="4" customWidth="1"/>
    <col min="15400" max="15402" width="11.28515625" style="4" customWidth="1"/>
    <col min="15403" max="15403" width="11.42578125" style="4" customWidth="1"/>
    <col min="15404" max="15412" width="11.28515625" style="4" customWidth="1"/>
    <col min="15413" max="15413" width="12.85546875" style="4" customWidth="1"/>
    <col min="15414" max="15420" width="11.28515625" style="4" customWidth="1"/>
    <col min="15421" max="15421" width="12.140625" style="4" customWidth="1"/>
    <col min="15422" max="15425" width="11.28515625" style="4" customWidth="1"/>
    <col min="15426" max="15426" width="11.7109375" style="4" customWidth="1"/>
    <col min="15427" max="15429" width="11.28515625" style="4" customWidth="1"/>
    <col min="15430" max="15433" width="11.7109375" style="4" customWidth="1"/>
    <col min="15434" max="15438" width="11.28515625" style="4" customWidth="1"/>
    <col min="15439" max="15445" width="10.7109375" style="4" customWidth="1"/>
    <col min="15446" max="15616" width="9.140625" style="4"/>
    <col min="15617" max="15617" width="4.28515625" style="4" customWidth="1"/>
    <col min="15618" max="15618" width="14.5703125" style="4" bestFit="1" customWidth="1"/>
    <col min="15619" max="15619" width="25.7109375" style="4" customWidth="1"/>
    <col min="15620" max="15650" width="11.28515625" style="4" customWidth="1"/>
    <col min="15651" max="15651" width="13.28515625" style="4" customWidth="1"/>
    <col min="15652" max="15654" width="11.28515625" style="4" customWidth="1"/>
    <col min="15655" max="15655" width="12.42578125" style="4" customWidth="1"/>
    <col min="15656" max="15658" width="11.28515625" style="4" customWidth="1"/>
    <col min="15659" max="15659" width="11.42578125" style="4" customWidth="1"/>
    <col min="15660" max="15668" width="11.28515625" style="4" customWidth="1"/>
    <col min="15669" max="15669" width="12.85546875" style="4" customWidth="1"/>
    <col min="15670" max="15676" width="11.28515625" style="4" customWidth="1"/>
    <col min="15677" max="15677" width="12.140625" style="4" customWidth="1"/>
    <col min="15678" max="15681" width="11.28515625" style="4" customWidth="1"/>
    <col min="15682" max="15682" width="11.7109375" style="4" customWidth="1"/>
    <col min="15683" max="15685" width="11.28515625" style="4" customWidth="1"/>
    <col min="15686" max="15689" width="11.7109375" style="4" customWidth="1"/>
    <col min="15690" max="15694" width="11.28515625" style="4" customWidth="1"/>
    <col min="15695" max="15701" width="10.7109375" style="4" customWidth="1"/>
    <col min="15702" max="15872" width="9.140625" style="4"/>
    <col min="15873" max="15873" width="4.28515625" style="4" customWidth="1"/>
    <col min="15874" max="15874" width="14.5703125" style="4" bestFit="1" customWidth="1"/>
    <col min="15875" max="15875" width="25.7109375" style="4" customWidth="1"/>
    <col min="15876" max="15906" width="11.28515625" style="4" customWidth="1"/>
    <col min="15907" max="15907" width="13.28515625" style="4" customWidth="1"/>
    <col min="15908" max="15910" width="11.28515625" style="4" customWidth="1"/>
    <col min="15911" max="15911" width="12.42578125" style="4" customWidth="1"/>
    <col min="15912" max="15914" width="11.28515625" style="4" customWidth="1"/>
    <col min="15915" max="15915" width="11.42578125" style="4" customWidth="1"/>
    <col min="15916" max="15924" width="11.28515625" style="4" customWidth="1"/>
    <col min="15925" max="15925" width="12.85546875" style="4" customWidth="1"/>
    <col min="15926" max="15932" width="11.28515625" style="4" customWidth="1"/>
    <col min="15933" max="15933" width="12.140625" style="4" customWidth="1"/>
    <col min="15934" max="15937" width="11.28515625" style="4" customWidth="1"/>
    <col min="15938" max="15938" width="11.7109375" style="4" customWidth="1"/>
    <col min="15939" max="15941" width="11.28515625" style="4" customWidth="1"/>
    <col min="15942" max="15945" width="11.7109375" style="4" customWidth="1"/>
    <col min="15946" max="15950" width="11.28515625" style="4" customWidth="1"/>
    <col min="15951" max="15957" width="10.7109375" style="4" customWidth="1"/>
    <col min="15958" max="16128" width="9.140625" style="4"/>
    <col min="16129" max="16129" width="4.28515625" style="4" customWidth="1"/>
    <col min="16130" max="16130" width="14.5703125" style="4" bestFit="1" customWidth="1"/>
    <col min="16131" max="16131" width="25.7109375" style="4" customWidth="1"/>
    <col min="16132" max="16162" width="11.28515625" style="4" customWidth="1"/>
    <col min="16163" max="16163" width="13.28515625" style="4" customWidth="1"/>
    <col min="16164" max="16166" width="11.28515625" style="4" customWidth="1"/>
    <col min="16167" max="16167" width="12.42578125" style="4" customWidth="1"/>
    <col min="16168" max="16170" width="11.28515625" style="4" customWidth="1"/>
    <col min="16171" max="16171" width="11.42578125" style="4" customWidth="1"/>
    <col min="16172" max="16180" width="11.28515625" style="4" customWidth="1"/>
    <col min="16181" max="16181" width="12.85546875" style="4" customWidth="1"/>
    <col min="16182" max="16188" width="11.28515625" style="4" customWidth="1"/>
    <col min="16189" max="16189" width="12.140625" style="4" customWidth="1"/>
    <col min="16190" max="16193" width="11.28515625" style="4" customWidth="1"/>
    <col min="16194" max="16194" width="11.7109375" style="4" customWidth="1"/>
    <col min="16195" max="16197" width="11.28515625" style="4" customWidth="1"/>
    <col min="16198" max="16201" width="11.7109375" style="4" customWidth="1"/>
    <col min="16202" max="16206" width="11.28515625" style="4" customWidth="1"/>
    <col min="16207" max="16213" width="10.7109375" style="4" customWidth="1"/>
    <col min="16214" max="16384" width="9.140625" style="4"/>
  </cols>
  <sheetData>
    <row r="1" spans="1:90" s="5" customFormat="1" ht="13.35" customHeight="1" x14ac:dyDescent="0.25">
      <c r="A1" s="102"/>
      <c r="B1" s="102"/>
      <c r="C1" s="102"/>
      <c r="D1" s="246" t="s">
        <v>225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 t="s">
        <v>225</v>
      </c>
      <c r="AD1" s="246"/>
      <c r="AE1" s="246"/>
      <c r="AF1" s="246"/>
      <c r="AG1" s="246"/>
      <c r="AH1" s="246"/>
      <c r="AI1" s="246"/>
      <c r="AJ1" s="246"/>
      <c r="AK1" s="246"/>
      <c r="AL1" s="246"/>
      <c r="AM1" s="246" t="s">
        <v>225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 t="s">
        <v>225</v>
      </c>
      <c r="AX1" s="246"/>
      <c r="AY1" s="246"/>
      <c r="AZ1" s="246"/>
      <c r="BA1" s="246"/>
      <c r="BB1" s="246"/>
      <c r="BC1" s="246"/>
      <c r="BD1" s="246"/>
      <c r="BE1" s="246"/>
      <c r="BF1" s="246"/>
      <c r="BG1" s="246" t="s">
        <v>225</v>
      </c>
      <c r="BH1" s="246"/>
      <c r="BI1" s="246"/>
      <c r="BJ1" s="246"/>
      <c r="BK1" s="246"/>
      <c r="BL1" s="246"/>
      <c r="BM1" s="246"/>
      <c r="BN1" s="246"/>
      <c r="BO1" s="246"/>
      <c r="BP1" s="246"/>
      <c r="BQ1" s="246" t="s">
        <v>225</v>
      </c>
      <c r="BR1" s="246"/>
      <c r="BS1" s="246"/>
      <c r="BT1" s="246"/>
      <c r="BU1" s="246"/>
      <c r="BV1" s="246"/>
      <c r="BW1" s="246"/>
      <c r="BX1" s="246"/>
      <c r="BY1" s="246"/>
      <c r="BZ1" s="103"/>
      <c r="CA1" s="103"/>
      <c r="CB1" s="103"/>
      <c r="CC1" s="103"/>
      <c r="CD1" s="103"/>
      <c r="CE1" s="103"/>
      <c r="CF1" s="103"/>
      <c r="CG1" s="103"/>
      <c r="CH1" s="103"/>
    </row>
    <row r="2" spans="1:90" s="10" customFormat="1" ht="12.75" customHeight="1" x14ac:dyDescent="0.2">
      <c r="A2" s="6"/>
      <c r="B2" s="6"/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246" t="s">
        <v>4</v>
      </c>
      <c r="N2" s="246"/>
      <c r="O2" s="247" t="s">
        <v>3</v>
      </c>
      <c r="P2" s="247"/>
      <c r="Q2" s="247"/>
      <c r="R2" s="247"/>
      <c r="S2" s="8"/>
      <c r="T2" s="245" t="s">
        <v>2</v>
      </c>
      <c r="U2" s="245"/>
      <c r="V2" s="245"/>
      <c r="W2" s="246" t="s">
        <v>4</v>
      </c>
      <c r="X2" s="246"/>
      <c r="Y2" s="247" t="s">
        <v>3</v>
      </c>
      <c r="Z2" s="247"/>
      <c r="AA2" s="247"/>
      <c r="AB2" s="247"/>
      <c r="AC2" s="6"/>
      <c r="AD2" s="245" t="s">
        <v>2</v>
      </c>
      <c r="AE2" s="245"/>
      <c r="AF2" s="245"/>
      <c r="AG2" s="246" t="s">
        <v>4</v>
      </c>
      <c r="AH2" s="246"/>
      <c r="AI2" s="247" t="s">
        <v>3</v>
      </c>
      <c r="AJ2" s="247"/>
      <c r="AK2" s="247"/>
      <c r="AL2" s="247"/>
      <c r="AM2" s="6"/>
      <c r="AN2" s="245" t="s">
        <v>2</v>
      </c>
      <c r="AO2" s="245"/>
      <c r="AP2" s="245"/>
      <c r="AQ2" s="246" t="s">
        <v>4</v>
      </c>
      <c r="AR2" s="246"/>
      <c r="AS2" s="247" t="s">
        <v>3</v>
      </c>
      <c r="AT2" s="247"/>
      <c r="AU2" s="247"/>
      <c r="AV2" s="247"/>
      <c r="AW2" s="6"/>
      <c r="AX2" s="245" t="s">
        <v>2</v>
      </c>
      <c r="AY2" s="245"/>
      <c r="AZ2" s="245"/>
      <c r="BA2" s="246" t="s">
        <v>4</v>
      </c>
      <c r="BB2" s="246"/>
      <c r="BC2" s="247" t="s">
        <v>3</v>
      </c>
      <c r="BD2" s="247"/>
      <c r="BE2" s="247"/>
      <c r="BF2" s="247"/>
      <c r="BG2" s="6"/>
      <c r="BH2" s="245" t="s">
        <v>2</v>
      </c>
      <c r="BI2" s="245"/>
      <c r="BJ2" s="245"/>
      <c r="BK2" s="246" t="s">
        <v>4</v>
      </c>
      <c r="BL2" s="246"/>
      <c r="BM2" s="247" t="s">
        <v>3</v>
      </c>
      <c r="BN2" s="247"/>
      <c r="BO2" s="247"/>
      <c r="BP2" s="247"/>
      <c r="BQ2" s="245" t="s">
        <v>2</v>
      </c>
      <c r="BR2" s="245"/>
      <c r="BS2" s="245"/>
      <c r="BT2" s="246" t="s">
        <v>4</v>
      </c>
      <c r="BU2" s="246"/>
      <c r="BV2" s="247" t="s">
        <v>3</v>
      </c>
      <c r="BW2" s="247"/>
      <c r="BX2" s="247"/>
      <c r="BY2" s="247"/>
      <c r="BZ2" s="9"/>
      <c r="CA2" s="245" t="s">
        <v>2</v>
      </c>
      <c r="CB2" s="245"/>
      <c r="CC2" s="245"/>
      <c r="CD2" s="246" t="s">
        <v>4</v>
      </c>
      <c r="CE2" s="246"/>
      <c r="CF2" s="247" t="s">
        <v>3</v>
      </c>
      <c r="CG2" s="247"/>
    </row>
    <row r="3" spans="1:90" s="10" customFormat="1" ht="13.35" customHeight="1" thickBot="1" x14ac:dyDescent="0.25">
      <c r="A3" s="104"/>
      <c r="B3" s="104"/>
      <c r="C3" s="8">
        <v>2013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4"/>
      <c r="BU3" s="105"/>
      <c r="BV3" s="105"/>
      <c r="BW3" s="105"/>
      <c r="BX3" s="106"/>
      <c r="BY3" s="106"/>
      <c r="BZ3" s="9"/>
      <c r="CA3" s="9"/>
      <c r="CB3" s="9"/>
      <c r="CC3" s="9"/>
      <c r="CD3" s="9"/>
      <c r="CE3" s="9"/>
      <c r="CF3" s="9"/>
      <c r="CG3" s="9"/>
      <c r="CH3" s="9"/>
    </row>
    <row r="4" spans="1:90" ht="12" customHeight="1" x14ac:dyDescent="0.25">
      <c r="A4" s="107" t="s">
        <v>5</v>
      </c>
      <c r="B4" s="108"/>
      <c r="C4" s="109"/>
      <c r="D4" s="110" t="s">
        <v>162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2"/>
      <c r="T4" s="111" t="s">
        <v>162</v>
      </c>
      <c r="U4" s="111"/>
      <c r="V4" s="111"/>
      <c r="W4" s="111"/>
      <c r="X4" s="111"/>
      <c r="Y4" s="111"/>
      <c r="Z4" s="111"/>
      <c r="AA4" s="111"/>
      <c r="AB4" s="111"/>
      <c r="AC4" s="111"/>
      <c r="AD4" s="111" t="s">
        <v>162</v>
      </c>
      <c r="AE4" s="111"/>
      <c r="AF4" s="111"/>
      <c r="AG4" s="111"/>
      <c r="AH4" s="111"/>
      <c r="AI4" s="111"/>
      <c r="AJ4" s="111"/>
      <c r="AK4" s="111"/>
      <c r="AL4" s="111"/>
      <c r="AM4" s="111"/>
      <c r="AN4" s="111" t="s">
        <v>162</v>
      </c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162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 t="s">
        <v>162</v>
      </c>
      <c r="BI4" s="111"/>
      <c r="BJ4" s="111"/>
      <c r="BK4" s="111"/>
      <c r="BL4" s="111"/>
      <c r="BM4" s="111"/>
      <c r="BN4" s="111"/>
      <c r="BO4" s="111"/>
      <c r="BP4" s="111"/>
      <c r="BQ4" s="113"/>
      <c r="BR4" s="252" t="s">
        <v>163</v>
      </c>
      <c r="BS4" s="253"/>
      <c r="BT4" s="253"/>
      <c r="BU4" s="254"/>
      <c r="BV4" s="255" t="s">
        <v>164</v>
      </c>
      <c r="BW4" s="256"/>
      <c r="BX4" s="256"/>
      <c r="BY4" s="256"/>
      <c r="BZ4" s="257"/>
      <c r="CA4" s="258" t="s">
        <v>165</v>
      </c>
      <c r="CB4" s="259"/>
      <c r="CC4" s="259"/>
      <c r="CD4" s="259"/>
      <c r="CE4" s="260"/>
      <c r="CF4" s="114"/>
      <c r="CG4" s="115"/>
      <c r="CH4" s="115"/>
    </row>
    <row r="5" spans="1:90" ht="170.1" customHeight="1" x14ac:dyDescent="0.25">
      <c r="A5" s="23" t="s">
        <v>5</v>
      </c>
      <c r="B5" s="24" t="s">
        <v>5</v>
      </c>
      <c r="C5" s="25" t="s">
        <v>229</v>
      </c>
      <c r="D5" s="116" t="s">
        <v>9</v>
      </c>
      <c r="E5" s="117" t="s">
        <v>10</v>
      </c>
      <c r="F5" s="117" t="s">
        <v>11</v>
      </c>
      <c r="G5" s="117" t="s">
        <v>12</v>
      </c>
      <c r="H5" s="117" t="s">
        <v>13</v>
      </c>
      <c r="I5" s="117" t="s">
        <v>14</v>
      </c>
      <c r="J5" s="117" t="s">
        <v>15</v>
      </c>
      <c r="K5" s="118" t="s">
        <v>16</v>
      </c>
      <c r="L5" s="118" t="s">
        <v>17</v>
      </c>
      <c r="M5" s="118" t="s">
        <v>18</v>
      </c>
      <c r="N5" s="118" t="s">
        <v>19</v>
      </c>
      <c r="O5" s="118" t="s">
        <v>20</v>
      </c>
      <c r="P5" s="118" t="s">
        <v>21</v>
      </c>
      <c r="Q5" s="118" t="s">
        <v>22</v>
      </c>
      <c r="R5" s="118" t="s">
        <v>23</v>
      </c>
      <c r="S5" s="118" t="s">
        <v>24</v>
      </c>
      <c r="T5" s="118" t="s">
        <v>25</v>
      </c>
      <c r="U5" s="118" t="s">
        <v>26</v>
      </c>
      <c r="V5" s="118" t="s">
        <v>27</v>
      </c>
      <c r="W5" s="118" t="s">
        <v>28</v>
      </c>
      <c r="X5" s="118" t="s">
        <v>29</v>
      </c>
      <c r="Y5" s="118" t="s">
        <v>30</v>
      </c>
      <c r="Z5" s="118" t="s">
        <v>31</v>
      </c>
      <c r="AA5" s="118" t="s">
        <v>32</v>
      </c>
      <c r="AB5" s="118" t="s">
        <v>33</v>
      </c>
      <c r="AC5" s="118" t="s">
        <v>34</v>
      </c>
      <c r="AD5" s="118" t="s">
        <v>35</v>
      </c>
      <c r="AE5" s="118" t="s">
        <v>36</v>
      </c>
      <c r="AF5" s="118" t="s">
        <v>37</v>
      </c>
      <c r="AG5" s="118" t="s">
        <v>38</v>
      </c>
      <c r="AH5" s="118" t="s">
        <v>39</v>
      </c>
      <c r="AI5" s="118" t="s">
        <v>40</v>
      </c>
      <c r="AJ5" s="118" t="s">
        <v>41</v>
      </c>
      <c r="AK5" s="118" t="s">
        <v>42</v>
      </c>
      <c r="AL5" s="118" t="s">
        <v>43</v>
      </c>
      <c r="AM5" s="118" t="s">
        <v>44</v>
      </c>
      <c r="AN5" s="118" t="s">
        <v>45</v>
      </c>
      <c r="AO5" s="118" t="s">
        <v>46</v>
      </c>
      <c r="AP5" s="118" t="s">
        <v>47</v>
      </c>
      <c r="AQ5" s="118" t="s">
        <v>48</v>
      </c>
      <c r="AR5" s="118" t="s">
        <v>49</v>
      </c>
      <c r="AS5" s="118" t="s">
        <v>50</v>
      </c>
      <c r="AT5" s="118" t="s">
        <v>51</v>
      </c>
      <c r="AU5" s="118" t="s">
        <v>52</v>
      </c>
      <c r="AV5" s="118" t="s">
        <v>53</v>
      </c>
      <c r="AW5" s="118" t="s">
        <v>54</v>
      </c>
      <c r="AX5" s="118" t="s">
        <v>55</v>
      </c>
      <c r="AY5" s="118" t="s">
        <v>56</v>
      </c>
      <c r="AZ5" s="118" t="s">
        <v>57</v>
      </c>
      <c r="BA5" s="118" t="s">
        <v>58</v>
      </c>
      <c r="BB5" s="118" t="s">
        <v>59</v>
      </c>
      <c r="BC5" s="118" t="s">
        <v>60</v>
      </c>
      <c r="BD5" s="118" t="s">
        <v>61</v>
      </c>
      <c r="BE5" s="118" t="s">
        <v>62</v>
      </c>
      <c r="BF5" s="118" t="s">
        <v>63</v>
      </c>
      <c r="BG5" s="118" t="s">
        <v>64</v>
      </c>
      <c r="BH5" s="118" t="s">
        <v>65</v>
      </c>
      <c r="BI5" s="118" t="s">
        <v>66</v>
      </c>
      <c r="BJ5" s="118" t="s">
        <v>67</v>
      </c>
      <c r="BK5" s="118" t="s">
        <v>68</v>
      </c>
      <c r="BL5" s="118" t="s">
        <v>69</v>
      </c>
      <c r="BM5" s="118" t="s">
        <v>70</v>
      </c>
      <c r="BN5" s="118" t="s">
        <v>71</v>
      </c>
      <c r="BO5" s="118" t="s">
        <v>72</v>
      </c>
      <c r="BP5" s="118" t="s">
        <v>73</v>
      </c>
      <c r="BQ5" s="119" t="s">
        <v>166</v>
      </c>
      <c r="BR5" s="116" t="s">
        <v>167</v>
      </c>
      <c r="BS5" s="120" t="s">
        <v>168</v>
      </c>
      <c r="BT5" s="118" t="s">
        <v>169</v>
      </c>
      <c r="BU5" s="119" t="s">
        <v>170</v>
      </c>
      <c r="BV5" s="116" t="s">
        <v>171</v>
      </c>
      <c r="BW5" s="118" t="s">
        <v>172</v>
      </c>
      <c r="BX5" s="118" t="s">
        <v>173</v>
      </c>
      <c r="BY5" s="121" t="s">
        <v>174</v>
      </c>
      <c r="BZ5" s="122" t="s">
        <v>175</v>
      </c>
      <c r="CA5" s="116" t="s">
        <v>176</v>
      </c>
      <c r="CB5" s="118"/>
      <c r="CC5" s="118"/>
      <c r="CD5" s="118" t="s">
        <v>361</v>
      </c>
      <c r="CE5" s="122" t="s">
        <v>177</v>
      </c>
      <c r="CF5" s="123" t="s">
        <v>213</v>
      </c>
      <c r="CG5" s="124" t="s">
        <v>214</v>
      </c>
      <c r="CH5" s="124" t="s">
        <v>369</v>
      </c>
    </row>
    <row r="6" spans="1:90" ht="12.75" customHeight="1" x14ac:dyDescent="0.25">
      <c r="A6" s="34"/>
      <c r="B6" s="35" t="s">
        <v>80</v>
      </c>
      <c r="C6" s="36" t="s">
        <v>228</v>
      </c>
      <c r="D6" s="37" t="s">
        <v>81</v>
      </c>
      <c r="E6" s="37" t="s">
        <v>82</v>
      </c>
      <c r="F6" s="37" t="s">
        <v>83</v>
      </c>
      <c r="G6" s="37" t="s">
        <v>84</v>
      </c>
      <c r="H6" s="37" t="s">
        <v>85</v>
      </c>
      <c r="I6" s="37" t="s">
        <v>86</v>
      </c>
      <c r="J6" s="37" t="s">
        <v>87</v>
      </c>
      <c r="K6" s="38" t="s">
        <v>88</v>
      </c>
      <c r="L6" s="38" t="s">
        <v>89</v>
      </c>
      <c r="M6" s="38" t="s">
        <v>90</v>
      </c>
      <c r="N6" s="38" t="s">
        <v>91</v>
      </c>
      <c r="O6" s="38" t="s">
        <v>92</v>
      </c>
      <c r="P6" s="38" t="s">
        <v>93</v>
      </c>
      <c r="Q6" s="38" t="s">
        <v>94</v>
      </c>
      <c r="R6" s="38" t="s">
        <v>95</v>
      </c>
      <c r="S6" s="38" t="s">
        <v>96</v>
      </c>
      <c r="T6" s="38" t="s">
        <v>97</v>
      </c>
      <c r="U6" s="38" t="s">
        <v>98</v>
      </c>
      <c r="V6" s="38" t="s">
        <v>99</v>
      </c>
      <c r="W6" s="38" t="s">
        <v>100</v>
      </c>
      <c r="X6" s="38" t="s">
        <v>101</v>
      </c>
      <c r="Y6" s="38" t="s">
        <v>102</v>
      </c>
      <c r="Z6" s="38" t="s">
        <v>103</v>
      </c>
      <c r="AA6" s="38" t="s">
        <v>104</v>
      </c>
      <c r="AB6" s="38" t="s">
        <v>105</v>
      </c>
      <c r="AC6" s="38" t="s">
        <v>106</v>
      </c>
      <c r="AD6" s="38" t="s">
        <v>107</v>
      </c>
      <c r="AE6" s="38" t="s">
        <v>108</v>
      </c>
      <c r="AF6" s="38" t="s">
        <v>109</v>
      </c>
      <c r="AG6" s="38" t="s">
        <v>110</v>
      </c>
      <c r="AH6" s="38" t="s">
        <v>111</v>
      </c>
      <c r="AI6" s="38" t="s">
        <v>112</v>
      </c>
      <c r="AJ6" s="38" t="s">
        <v>113</v>
      </c>
      <c r="AK6" s="38" t="s">
        <v>114</v>
      </c>
      <c r="AL6" s="38" t="s">
        <v>115</v>
      </c>
      <c r="AM6" s="38" t="s">
        <v>116</v>
      </c>
      <c r="AN6" s="38" t="s">
        <v>117</v>
      </c>
      <c r="AO6" s="38" t="s">
        <v>118</v>
      </c>
      <c r="AP6" s="38" t="s">
        <v>119</v>
      </c>
      <c r="AQ6" s="38" t="s">
        <v>120</v>
      </c>
      <c r="AR6" s="38" t="s">
        <v>121</v>
      </c>
      <c r="AS6" s="38" t="s">
        <v>122</v>
      </c>
      <c r="AT6" s="38" t="s">
        <v>123</v>
      </c>
      <c r="AU6" s="38" t="s">
        <v>124</v>
      </c>
      <c r="AV6" s="38" t="s">
        <v>125</v>
      </c>
      <c r="AW6" s="38" t="s">
        <v>126</v>
      </c>
      <c r="AX6" s="38" t="s">
        <v>127</v>
      </c>
      <c r="AY6" s="38" t="s">
        <v>128</v>
      </c>
      <c r="AZ6" s="38" t="s">
        <v>129</v>
      </c>
      <c r="BA6" s="38" t="s">
        <v>130</v>
      </c>
      <c r="BB6" s="38" t="s">
        <v>131</v>
      </c>
      <c r="BC6" s="38" t="s">
        <v>132</v>
      </c>
      <c r="BD6" s="38" t="s">
        <v>133</v>
      </c>
      <c r="BE6" s="38" t="s">
        <v>134</v>
      </c>
      <c r="BF6" s="38" t="s">
        <v>135</v>
      </c>
      <c r="BG6" s="38" t="s">
        <v>136</v>
      </c>
      <c r="BH6" s="38" t="s">
        <v>137</v>
      </c>
      <c r="BI6" s="38" t="s">
        <v>138</v>
      </c>
      <c r="BJ6" s="38" t="s">
        <v>139</v>
      </c>
      <c r="BK6" s="38" t="s">
        <v>140</v>
      </c>
      <c r="BL6" s="38" t="s">
        <v>141</v>
      </c>
      <c r="BM6" s="38" t="s">
        <v>142</v>
      </c>
      <c r="BN6" s="38" t="s">
        <v>143</v>
      </c>
      <c r="BO6" s="38" t="s">
        <v>144</v>
      </c>
      <c r="BP6" s="38" t="s">
        <v>145</v>
      </c>
      <c r="BQ6" s="39" t="s">
        <v>146</v>
      </c>
      <c r="BR6" s="125" t="s">
        <v>180</v>
      </c>
      <c r="BS6" s="126" t="s">
        <v>181</v>
      </c>
      <c r="BT6" s="126" t="s">
        <v>182</v>
      </c>
      <c r="BU6" s="127" t="s">
        <v>183</v>
      </c>
      <c r="BV6" s="125" t="s">
        <v>184</v>
      </c>
      <c r="BW6" s="38" t="s">
        <v>185</v>
      </c>
      <c r="BX6" s="38" t="s">
        <v>186</v>
      </c>
      <c r="BY6" s="128" t="s">
        <v>187</v>
      </c>
      <c r="BZ6" s="127" t="s">
        <v>188</v>
      </c>
      <c r="CA6" s="125" t="s">
        <v>189</v>
      </c>
      <c r="CB6" s="38"/>
      <c r="CC6" s="38"/>
      <c r="CD6" s="129"/>
      <c r="CE6" s="130" t="s">
        <v>190</v>
      </c>
      <c r="CF6" s="127" t="s">
        <v>191</v>
      </c>
      <c r="CG6" s="131" t="s">
        <v>192</v>
      </c>
      <c r="CH6" s="131"/>
    </row>
    <row r="7" spans="1:90" ht="12.75" customHeight="1" x14ac:dyDescent="0.25">
      <c r="A7" s="46" t="s">
        <v>154</v>
      </c>
      <c r="B7" s="47" t="s">
        <v>5</v>
      </c>
      <c r="C7" s="48" t="s">
        <v>5</v>
      </c>
      <c r="D7" s="49">
        <v>1</v>
      </c>
      <c r="E7" s="50">
        <v>2</v>
      </c>
      <c r="F7" s="50">
        <v>3</v>
      </c>
      <c r="G7" s="49">
        <v>4</v>
      </c>
      <c r="H7" s="50">
        <v>5</v>
      </c>
      <c r="I7" s="50">
        <v>6</v>
      </c>
      <c r="J7" s="49">
        <v>7</v>
      </c>
      <c r="K7" s="50">
        <v>8</v>
      </c>
      <c r="L7" s="50">
        <v>9</v>
      </c>
      <c r="M7" s="49">
        <v>10</v>
      </c>
      <c r="N7" s="50">
        <v>11</v>
      </c>
      <c r="O7" s="50">
        <v>12</v>
      </c>
      <c r="P7" s="49">
        <v>13</v>
      </c>
      <c r="Q7" s="50">
        <v>14</v>
      </c>
      <c r="R7" s="50">
        <v>15</v>
      </c>
      <c r="S7" s="49">
        <v>16</v>
      </c>
      <c r="T7" s="50">
        <v>17</v>
      </c>
      <c r="U7" s="50">
        <v>18</v>
      </c>
      <c r="V7" s="49">
        <v>19</v>
      </c>
      <c r="W7" s="50">
        <v>20</v>
      </c>
      <c r="X7" s="50">
        <v>21</v>
      </c>
      <c r="Y7" s="49">
        <v>22</v>
      </c>
      <c r="Z7" s="50">
        <v>23</v>
      </c>
      <c r="AA7" s="50">
        <v>24</v>
      </c>
      <c r="AB7" s="49">
        <v>25</v>
      </c>
      <c r="AC7" s="50">
        <v>26</v>
      </c>
      <c r="AD7" s="50">
        <v>27</v>
      </c>
      <c r="AE7" s="49">
        <v>28</v>
      </c>
      <c r="AF7" s="50">
        <v>29</v>
      </c>
      <c r="AG7" s="50">
        <v>30</v>
      </c>
      <c r="AH7" s="49">
        <v>31</v>
      </c>
      <c r="AI7" s="50">
        <v>32</v>
      </c>
      <c r="AJ7" s="50">
        <v>33</v>
      </c>
      <c r="AK7" s="49">
        <v>34</v>
      </c>
      <c r="AL7" s="50">
        <v>35</v>
      </c>
      <c r="AM7" s="50">
        <v>36</v>
      </c>
      <c r="AN7" s="49">
        <v>37</v>
      </c>
      <c r="AO7" s="50">
        <v>38</v>
      </c>
      <c r="AP7" s="50">
        <v>39</v>
      </c>
      <c r="AQ7" s="49">
        <v>40</v>
      </c>
      <c r="AR7" s="50">
        <v>41</v>
      </c>
      <c r="AS7" s="50">
        <v>42</v>
      </c>
      <c r="AT7" s="49">
        <v>43</v>
      </c>
      <c r="AU7" s="50">
        <v>44</v>
      </c>
      <c r="AV7" s="50">
        <v>45</v>
      </c>
      <c r="AW7" s="49">
        <v>46</v>
      </c>
      <c r="AX7" s="50">
        <v>47</v>
      </c>
      <c r="AY7" s="50">
        <v>48</v>
      </c>
      <c r="AZ7" s="49">
        <v>49</v>
      </c>
      <c r="BA7" s="50">
        <v>50</v>
      </c>
      <c r="BB7" s="50">
        <v>51</v>
      </c>
      <c r="BC7" s="49">
        <v>52</v>
      </c>
      <c r="BD7" s="50">
        <v>53</v>
      </c>
      <c r="BE7" s="50">
        <v>54</v>
      </c>
      <c r="BF7" s="49">
        <v>55</v>
      </c>
      <c r="BG7" s="50">
        <v>56</v>
      </c>
      <c r="BH7" s="50">
        <v>57</v>
      </c>
      <c r="BI7" s="49">
        <v>58</v>
      </c>
      <c r="BJ7" s="50">
        <v>59</v>
      </c>
      <c r="BK7" s="50">
        <v>60</v>
      </c>
      <c r="BL7" s="49">
        <v>61</v>
      </c>
      <c r="BM7" s="50">
        <v>62</v>
      </c>
      <c r="BN7" s="50">
        <v>63</v>
      </c>
      <c r="BO7" s="49">
        <v>64</v>
      </c>
      <c r="BP7" s="50">
        <v>65</v>
      </c>
      <c r="BQ7" s="132">
        <v>66</v>
      </c>
      <c r="BR7" s="133">
        <v>67</v>
      </c>
      <c r="BS7" s="50">
        <v>68</v>
      </c>
      <c r="BT7" s="50">
        <v>69</v>
      </c>
      <c r="BU7" s="127">
        <v>70</v>
      </c>
      <c r="BV7" s="133">
        <v>71</v>
      </c>
      <c r="BW7" s="50">
        <v>72</v>
      </c>
      <c r="BX7" s="49">
        <v>73</v>
      </c>
      <c r="BY7" s="134">
        <v>74</v>
      </c>
      <c r="BZ7" s="135">
        <v>75</v>
      </c>
      <c r="CA7" s="136">
        <v>76</v>
      </c>
      <c r="CB7" s="50"/>
      <c r="CC7" s="50"/>
      <c r="CD7" s="49">
        <v>79</v>
      </c>
      <c r="CE7" s="132">
        <v>80</v>
      </c>
      <c r="CF7" s="137">
        <v>81</v>
      </c>
      <c r="CG7" s="138">
        <v>82</v>
      </c>
      <c r="CH7" s="138"/>
    </row>
    <row r="8" spans="1:90" customFormat="1" ht="15" x14ac:dyDescent="0.25">
      <c r="A8" s="139">
        <v>1</v>
      </c>
      <c r="B8" s="52" t="s">
        <v>230</v>
      </c>
      <c r="C8" s="53" t="s">
        <v>296</v>
      </c>
      <c r="D8" s="54">
        <v>80422.511488489283</v>
      </c>
      <c r="E8" s="54">
        <v>-2260.0433938248025</v>
      </c>
      <c r="F8" s="54">
        <v>830.12291918879771</v>
      </c>
      <c r="G8" s="54">
        <v>-173.09388648834715</v>
      </c>
      <c r="H8" s="54">
        <v>-248690.132102267</v>
      </c>
      <c r="I8" s="54">
        <v>-768.64158461760121</v>
      </c>
      <c r="J8" s="54">
        <v>0</v>
      </c>
      <c r="K8" s="54">
        <v>0</v>
      </c>
      <c r="L8" s="54">
        <v>0</v>
      </c>
      <c r="M8" s="54">
        <v>0</v>
      </c>
      <c r="N8" s="54">
        <v>-7.7671742560987882</v>
      </c>
      <c r="O8" s="54">
        <v>-147.72006382203071</v>
      </c>
      <c r="P8" s="54">
        <v>-230.42488032285917</v>
      </c>
      <c r="Q8" s="54">
        <v>0</v>
      </c>
      <c r="R8" s="54">
        <v>0</v>
      </c>
      <c r="S8" s="54">
        <v>0</v>
      </c>
      <c r="T8" s="54">
        <v>0</v>
      </c>
      <c r="U8" s="54">
        <v>5.0198362597369012E-2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-486.01051976307417</v>
      </c>
      <c r="AD8" s="54">
        <v>-26.146521946144464</v>
      </c>
      <c r="AE8" s="54">
        <v>-9.407975479221532E-5</v>
      </c>
      <c r="AF8" s="54">
        <v>-50.934541417774192</v>
      </c>
      <c r="AG8" s="54">
        <v>-8.666238788586293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378.50626890164119</v>
      </c>
      <c r="AN8" s="54">
        <v>-2.8411563586371393</v>
      </c>
      <c r="AO8" s="54">
        <v>0</v>
      </c>
      <c r="AP8" s="54">
        <v>0</v>
      </c>
      <c r="AQ8" s="54">
        <v>0</v>
      </c>
      <c r="AR8" s="54">
        <v>49.046836419238232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-0.68631522929726052</v>
      </c>
      <c r="AY8" s="54">
        <v>79.69792292964631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-481.65110737773188</v>
      </c>
      <c r="BF8" s="54">
        <v>165.89398868941018</v>
      </c>
      <c r="BG8" s="54">
        <v>2052.4484880893401</v>
      </c>
      <c r="BH8" s="54">
        <v>1608.2328363794782</v>
      </c>
      <c r="BI8" s="54">
        <v>495.98989593056933</v>
      </c>
      <c r="BJ8" s="54">
        <v>118.30643541783965</v>
      </c>
      <c r="BK8" s="54">
        <v>191.81205193484644</v>
      </c>
      <c r="BL8" s="54">
        <v>49.320123463658419</v>
      </c>
      <c r="BM8" s="54">
        <v>0</v>
      </c>
      <c r="BN8" s="54">
        <v>318.93423176463068</v>
      </c>
      <c r="BO8" s="54">
        <v>0</v>
      </c>
      <c r="BP8" s="54">
        <v>0</v>
      </c>
      <c r="BQ8" s="55">
        <v>-166573.88589459876</v>
      </c>
      <c r="BR8" s="54">
        <v>-145801.16055758329</v>
      </c>
      <c r="BS8" s="54">
        <v>-12.140136012306273</v>
      </c>
      <c r="BT8" s="54">
        <v>0</v>
      </c>
      <c r="BU8" s="140">
        <v>-145813.30069359561</v>
      </c>
      <c r="BV8" s="54">
        <v>-75589.813551829357</v>
      </c>
      <c r="BW8" s="54">
        <v>0</v>
      </c>
      <c r="BX8" s="54">
        <v>13586.328232616121</v>
      </c>
      <c r="BY8" s="141">
        <v>13586.328232616121</v>
      </c>
      <c r="BZ8" s="141">
        <v>-62003.485319213236</v>
      </c>
      <c r="CA8" s="54">
        <v>0</v>
      </c>
      <c r="CB8" s="54"/>
      <c r="CC8" s="54"/>
      <c r="CD8" s="58">
        <v>169385.60546393567</v>
      </c>
      <c r="CE8" s="55">
        <v>169385.60546393567</v>
      </c>
      <c r="CF8" s="142">
        <v>-38431.180548873177</v>
      </c>
      <c r="CG8" s="143">
        <v>-205005.06644347194</v>
      </c>
      <c r="CH8" s="143">
        <f>ponuda2013!BY8</f>
        <v>-205005.06644347194</v>
      </c>
      <c r="CI8" s="62">
        <f>CH8-CG8</f>
        <v>0</v>
      </c>
      <c r="CL8" s="62"/>
    </row>
    <row r="9" spans="1:90" customFormat="1" ht="15" x14ac:dyDescent="0.25">
      <c r="A9" s="139">
        <v>2</v>
      </c>
      <c r="B9" s="64" t="s">
        <v>231</v>
      </c>
      <c r="C9" s="65" t="s">
        <v>297</v>
      </c>
      <c r="D9" s="54">
        <v>0</v>
      </c>
      <c r="E9" s="54">
        <v>5124.8933563994724</v>
      </c>
      <c r="F9" s="54">
        <v>0</v>
      </c>
      <c r="G9" s="54">
        <v>0</v>
      </c>
      <c r="H9" s="54">
        <v>0</v>
      </c>
      <c r="I9" s="54">
        <v>0</v>
      </c>
      <c r="J9" s="54">
        <v>5519.879237870945</v>
      </c>
      <c r="K9" s="54">
        <v>1522.7882560975177</v>
      </c>
      <c r="L9" s="54">
        <v>0</v>
      </c>
      <c r="M9" s="54">
        <v>0</v>
      </c>
      <c r="N9" s="54">
        <v>0.10006836451328664</v>
      </c>
      <c r="O9" s="54">
        <v>0</v>
      </c>
      <c r="P9" s="54">
        <v>89.514063514588997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322.56458339539108</v>
      </c>
      <c r="Z9" s="54">
        <v>0</v>
      </c>
      <c r="AA9" s="54">
        <v>0</v>
      </c>
      <c r="AB9" s="54">
        <v>0</v>
      </c>
      <c r="AC9" s="54">
        <v>4.0929147182800252</v>
      </c>
      <c r="AD9" s="54">
        <v>81.938579506545167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51.375781820320107</v>
      </c>
      <c r="AL9" s="54">
        <v>0</v>
      </c>
      <c r="AM9" s="54">
        <v>22.21581077473116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33.961778769016817</v>
      </c>
      <c r="AZ9" s="54">
        <v>0</v>
      </c>
      <c r="BA9" s="54">
        <v>3.9483322332449013</v>
      </c>
      <c r="BB9" s="54">
        <v>0</v>
      </c>
      <c r="BC9" s="54">
        <v>1.1396907328325168</v>
      </c>
      <c r="BD9" s="54">
        <v>0</v>
      </c>
      <c r="BE9" s="54">
        <v>0</v>
      </c>
      <c r="BF9" s="54">
        <v>1395.3338322975742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24.830649477941371</v>
      </c>
      <c r="BO9" s="54">
        <v>0</v>
      </c>
      <c r="BP9" s="54">
        <v>0</v>
      </c>
      <c r="BQ9" s="55">
        <v>14198.576935972911</v>
      </c>
      <c r="BR9" s="54">
        <v>514739.522153272</v>
      </c>
      <c r="BS9" s="54">
        <v>0</v>
      </c>
      <c r="BT9" s="54">
        <v>-0.23731242497277638</v>
      </c>
      <c r="BU9" s="140">
        <v>514739.28484084702</v>
      </c>
      <c r="BV9" s="54">
        <v>-0.54056690827244736</v>
      </c>
      <c r="BW9" s="54">
        <v>0</v>
      </c>
      <c r="BX9" s="54">
        <v>1.0741741055930323</v>
      </c>
      <c r="BY9" s="141">
        <v>1.0741741055930323</v>
      </c>
      <c r="BZ9" s="141">
        <v>0.53360719732058493</v>
      </c>
      <c r="CA9" s="54">
        <v>0</v>
      </c>
      <c r="CB9" s="54"/>
      <c r="CC9" s="54"/>
      <c r="CD9" s="58">
        <v>0</v>
      </c>
      <c r="CE9" s="55">
        <v>0</v>
      </c>
      <c r="CF9" s="142">
        <v>514739.81844804436</v>
      </c>
      <c r="CG9" s="143">
        <v>528938.39538401726</v>
      </c>
      <c r="CH9" s="143">
        <f>ponuda2013!BY9</f>
        <v>528938.39538401726</v>
      </c>
      <c r="CI9" s="62">
        <f t="shared" ref="CI9:CI72" si="0">CH9-CG9</f>
        <v>0</v>
      </c>
      <c r="CL9" s="62"/>
    </row>
    <row r="10" spans="1:90" customFormat="1" ht="15" x14ac:dyDescent="0.25">
      <c r="A10" s="139">
        <v>3</v>
      </c>
      <c r="B10" s="64" t="s">
        <v>232</v>
      </c>
      <c r="C10" s="65" t="s">
        <v>298</v>
      </c>
      <c r="D10" s="54">
        <v>-120.35496637857946</v>
      </c>
      <c r="E10" s="54">
        <v>0</v>
      </c>
      <c r="F10" s="54">
        <v>-23593.846961438572</v>
      </c>
      <c r="G10" s="54">
        <v>0</v>
      </c>
      <c r="H10" s="54">
        <v>-8838.4928483234125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-1705.6947482113485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-126.3465664325787</v>
      </c>
      <c r="BH10" s="54">
        <v>0</v>
      </c>
      <c r="BI10" s="54">
        <v>-2.0168160628324072</v>
      </c>
      <c r="BJ10" s="54">
        <v>-85.272569631187366</v>
      </c>
      <c r="BK10" s="54">
        <v>0</v>
      </c>
      <c r="BL10" s="54">
        <v>-44.782736638215219</v>
      </c>
      <c r="BM10" s="54">
        <v>0</v>
      </c>
      <c r="BN10" s="54">
        <v>0</v>
      </c>
      <c r="BO10" s="54">
        <v>0</v>
      </c>
      <c r="BP10" s="54">
        <v>0</v>
      </c>
      <c r="BQ10" s="55">
        <v>-34516.808213116718</v>
      </c>
      <c r="BR10" s="54">
        <v>-31543.021423810336</v>
      </c>
      <c r="BS10" s="54">
        <v>0</v>
      </c>
      <c r="BT10" s="54">
        <v>0</v>
      </c>
      <c r="BU10" s="140">
        <v>-31543.021423810336</v>
      </c>
      <c r="BV10" s="54">
        <v>0</v>
      </c>
      <c r="BW10" s="54">
        <v>0</v>
      </c>
      <c r="BX10" s="54">
        <v>1149.5604138781903</v>
      </c>
      <c r="BY10" s="141">
        <v>1149.5604138781903</v>
      </c>
      <c r="BZ10" s="141">
        <v>1149.5604138781903</v>
      </c>
      <c r="CA10" s="54">
        <v>0</v>
      </c>
      <c r="CB10" s="54"/>
      <c r="CC10" s="54"/>
      <c r="CD10" s="58">
        <v>-3899.7264577383312</v>
      </c>
      <c r="CE10" s="55">
        <v>-3899.7264577383312</v>
      </c>
      <c r="CF10" s="142">
        <v>-34293.187467670476</v>
      </c>
      <c r="CG10" s="143">
        <v>-68809.995680787193</v>
      </c>
      <c r="CH10" s="143">
        <f>ponuda2013!BY10</f>
        <v>-68809.995680787193</v>
      </c>
      <c r="CI10" s="62">
        <f t="shared" si="0"/>
        <v>0</v>
      </c>
      <c r="CL10" s="62"/>
    </row>
    <row r="11" spans="1:90" customFormat="1" ht="15" x14ac:dyDescent="0.25">
      <c r="A11" s="139">
        <v>4</v>
      </c>
      <c r="B11" s="64" t="s">
        <v>233</v>
      </c>
      <c r="C11" s="65" t="s">
        <v>358</v>
      </c>
      <c r="D11" s="54">
        <v>0.29495807333106022</v>
      </c>
      <c r="E11" s="54">
        <v>44.387389316937089</v>
      </c>
      <c r="F11" s="54">
        <v>0</v>
      </c>
      <c r="G11" s="54">
        <v>201.15114442037458</v>
      </c>
      <c r="H11" s="54">
        <v>5.7754715621673522</v>
      </c>
      <c r="I11" s="54">
        <v>0</v>
      </c>
      <c r="J11" s="54">
        <v>0</v>
      </c>
      <c r="K11" s="54">
        <v>1.1226450514763258E-3</v>
      </c>
      <c r="L11" s="54">
        <v>0</v>
      </c>
      <c r="M11" s="54">
        <v>78437.175601843701</v>
      </c>
      <c r="N11" s="54">
        <v>7021.7657563323301</v>
      </c>
      <c r="O11" s="54">
        <v>0.38636173210071373</v>
      </c>
      <c r="P11" s="54">
        <v>0</v>
      </c>
      <c r="Q11" s="54">
        <v>485.23171198740823</v>
      </c>
      <c r="R11" s="54">
        <v>2.4401146421600437</v>
      </c>
      <c r="S11" s="54">
        <v>2.4960806478487436</v>
      </c>
      <c r="T11" s="54">
        <v>0</v>
      </c>
      <c r="U11" s="54">
        <v>0</v>
      </c>
      <c r="V11" s="54">
        <v>2.2435568179213941</v>
      </c>
      <c r="W11" s="54">
        <v>0</v>
      </c>
      <c r="X11" s="54">
        <v>0</v>
      </c>
      <c r="Y11" s="54">
        <v>0</v>
      </c>
      <c r="Z11" s="54">
        <v>0</v>
      </c>
      <c r="AA11" s="54">
        <v>35622.455498883071</v>
      </c>
      <c r="AB11" s="54">
        <v>0</v>
      </c>
      <c r="AC11" s="54">
        <v>8.7422499157589826</v>
      </c>
      <c r="AD11" s="54">
        <v>2118.0496912719009</v>
      </c>
      <c r="AE11" s="54">
        <v>0</v>
      </c>
      <c r="AF11" s="54">
        <v>31.376901457825095</v>
      </c>
      <c r="AG11" s="54">
        <v>63.215944232865901</v>
      </c>
      <c r="AH11" s="54">
        <v>255.63983499159724</v>
      </c>
      <c r="AI11" s="54">
        <v>2.5311171844938967</v>
      </c>
      <c r="AJ11" s="54">
        <v>0</v>
      </c>
      <c r="AK11" s="54">
        <v>686.72236702036002</v>
      </c>
      <c r="AL11" s="54">
        <v>0.11068818521846475</v>
      </c>
      <c r="AM11" s="54">
        <v>413.30664848081358</v>
      </c>
      <c r="AN11" s="54">
        <v>14.09003464173256</v>
      </c>
      <c r="AO11" s="54">
        <v>0</v>
      </c>
      <c r="AP11" s="54">
        <v>18.478751003044948</v>
      </c>
      <c r="AQ11" s="54">
        <v>0</v>
      </c>
      <c r="AR11" s="54">
        <v>0</v>
      </c>
      <c r="AS11" s="54">
        <v>0</v>
      </c>
      <c r="AT11" s="54">
        <v>0</v>
      </c>
      <c r="AU11" s="54">
        <v>6.446688472320238</v>
      </c>
      <c r="AV11" s="54">
        <v>0</v>
      </c>
      <c r="AW11" s="54">
        <v>0.28796524225251385</v>
      </c>
      <c r="AX11" s="54">
        <v>72.919483910150063</v>
      </c>
      <c r="AY11" s="54">
        <v>2.1086115815783613</v>
      </c>
      <c r="AZ11" s="54">
        <v>0</v>
      </c>
      <c r="BA11" s="54">
        <v>9.3495389398888094</v>
      </c>
      <c r="BB11" s="54">
        <v>0</v>
      </c>
      <c r="BC11" s="54">
        <v>0</v>
      </c>
      <c r="BD11" s="54">
        <v>0</v>
      </c>
      <c r="BE11" s="54">
        <v>46.707243641675369</v>
      </c>
      <c r="BF11" s="54">
        <v>0</v>
      </c>
      <c r="BG11" s="54">
        <v>4.4994132044128623</v>
      </c>
      <c r="BH11" s="54">
        <v>52.348853277353633</v>
      </c>
      <c r="BI11" s="54">
        <v>75.369837533972387</v>
      </c>
      <c r="BJ11" s="54">
        <v>9.4226624468634231E-3</v>
      </c>
      <c r="BK11" s="54">
        <v>0.47775666596855026</v>
      </c>
      <c r="BL11" s="54">
        <v>41.928936043169102</v>
      </c>
      <c r="BM11" s="54">
        <v>0.13162751974671583</v>
      </c>
      <c r="BN11" s="54">
        <v>2.7864364035855225</v>
      </c>
      <c r="BO11" s="54">
        <v>0</v>
      </c>
      <c r="BP11" s="54">
        <v>0</v>
      </c>
      <c r="BQ11" s="55">
        <v>125753.44081238854</v>
      </c>
      <c r="BR11" s="54">
        <v>0</v>
      </c>
      <c r="BS11" s="54">
        <v>0</v>
      </c>
      <c r="BT11" s="54">
        <v>0</v>
      </c>
      <c r="BU11" s="140">
        <v>0</v>
      </c>
      <c r="BV11" s="54">
        <v>41.185147438699836</v>
      </c>
      <c r="BW11" s="54">
        <v>0</v>
      </c>
      <c r="BX11" s="54">
        <v>-19.140009380504594</v>
      </c>
      <c r="BY11" s="141">
        <v>-19.140009380504594</v>
      </c>
      <c r="BZ11" s="141">
        <v>22.045138058195242</v>
      </c>
      <c r="CA11" s="54">
        <v>0</v>
      </c>
      <c r="CB11" s="54"/>
      <c r="CC11" s="54"/>
      <c r="CD11" s="58">
        <v>0</v>
      </c>
      <c r="CE11" s="55">
        <v>0</v>
      </c>
      <c r="CF11" s="142">
        <v>22.045138058195242</v>
      </c>
      <c r="CG11" s="143">
        <v>125775.48595044673</v>
      </c>
      <c r="CH11" s="143">
        <f>ponuda2013!BY11</f>
        <v>125775.48595044673</v>
      </c>
      <c r="CI11" s="62">
        <f t="shared" si="0"/>
        <v>0</v>
      </c>
      <c r="CL11" s="62"/>
    </row>
    <row r="12" spans="1:90" customFormat="1" ht="15" x14ac:dyDescent="0.25">
      <c r="A12" s="139">
        <v>5</v>
      </c>
      <c r="B12" s="64" t="s">
        <v>234</v>
      </c>
      <c r="C12" s="65" t="s">
        <v>359</v>
      </c>
      <c r="D12" s="54">
        <v>126917.45693223727</v>
      </c>
      <c r="E12" s="54">
        <v>221.16854999895804</v>
      </c>
      <c r="F12" s="54">
        <v>0</v>
      </c>
      <c r="G12" s="54">
        <v>0</v>
      </c>
      <c r="H12" s="54">
        <v>330327.95749015221</v>
      </c>
      <c r="I12" s="54">
        <v>1744.8872440346779</v>
      </c>
      <c r="J12" s="54">
        <v>0</v>
      </c>
      <c r="K12" s="54">
        <v>605.34748437952396</v>
      </c>
      <c r="L12" s="54">
        <v>0</v>
      </c>
      <c r="M12" s="54">
        <v>0</v>
      </c>
      <c r="N12" s="54">
        <v>1985.1714864819498</v>
      </c>
      <c r="O12" s="54">
        <v>1147.3356968318772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27.744586658426059</v>
      </c>
      <c r="AD12" s="54">
        <v>516.95012195296488</v>
      </c>
      <c r="AE12" s="54">
        <v>736.54224062541527</v>
      </c>
      <c r="AF12" s="54">
        <v>9831.4499589501029</v>
      </c>
      <c r="AG12" s="54">
        <v>5816.2643959195057</v>
      </c>
      <c r="AH12" s="54">
        <v>30.059694743744831</v>
      </c>
      <c r="AI12" s="54">
        <v>0</v>
      </c>
      <c r="AJ12" s="54">
        <v>31.226185536622399</v>
      </c>
      <c r="AK12" s="54">
        <v>1151.4006933671631</v>
      </c>
      <c r="AL12" s="54">
        <v>0</v>
      </c>
      <c r="AM12" s="54">
        <v>173064.1225359223</v>
      </c>
      <c r="AN12" s="54">
        <v>61.659968402272348</v>
      </c>
      <c r="AO12" s="54">
        <v>0</v>
      </c>
      <c r="AP12" s="54">
        <v>0</v>
      </c>
      <c r="AQ12" s="54">
        <v>0</v>
      </c>
      <c r="AR12" s="54">
        <v>0</v>
      </c>
      <c r="AS12" s="54">
        <v>2912.4350587564441</v>
      </c>
      <c r="AT12" s="54">
        <v>0</v>
      </c>
      <c r="AU12" s="54">
        <v>0</v>
      </c>
      <c r="AV12" s="54">
        <v>0</v>
      </c>
      <c r="AW12" s="54">
        <v>851.99033267532002</v>
      </c>
      <c r="AX12" s="54">
        <v>80.385455903078551</v>
      </c>
      <c r="AY12" s="54">
        <v>86.337674122220847</v>
      </c>
      <c r="AZ12" s="54">
        <v>1697.927412178587</v>
      </c>
      <c r="BA12" s="54">
        <v>40.853034020629188</v>
      </c>
      <c r="BB12" s="54">
        <v>0</v>
      </c>
      <c r="BC12" s="54">
        <v>0</v>
      </c>
      <c r="BD12" s="54">
        <v>0</v>
      </c>
      <c r="BE12" s="54">
        <v>473.65398814337209</v>
      </c>
      <c r="BF12" s="54">
        <v>9111.7219613222933</v>
      </c>
      <c r="BG12" s="54">
        <v>21202.148370221596</v>
      </c>
      <c r="BH12" s="54">
        <v>20171.935005311712</v>
      </c>
      <c r="BI12" s="54">
        <v>26790.612813799591</v>
      </c>
      <c r="BJ12" s="54">
        <v>15799.978954631768</v>
      </c>
      <c r="BK12" s="54">
        <v>1480.7508408619376</v>
      </c>
      <c r="BL12" s="54">
        <v>3626.5140564927501</v>
      </c>
      <c r="BM12" s="54">
        <v>0</v>
      </c>
      <c r="BN12" s="54">
        <v>0</v>
      </c>
      <c r="BO12" s="54">
        <v>0</v>
      </c>
      <c r="BP12" s="54">
        <v>0</v>
      </c>
      <c r="BQ12" s="55">
        <v>758543.99022463639</v>
      </c>
      <c r="BR12" s="54">
        <v>12948113.645677086</v>
      </c>
      <c r="BS12" s="54">
        <v>0</v>
      </c>
      <c r="BT12" s="54">
        <v>0</v>
      </c>
      <c r="BU12" s="140">
        <v>12948113.645677086</v>
      </c>
      <c r="BV12" s="54">
        <v>0</v>
      </c>
      <c r="BW12" s="54">
        <v>0</v>
      </c>
      <c r="BX12" s="54">
        <v>-18362.383470023433</v>
      </c>
      <c r="BY12" s="141">
        <v>-18362.383470023433</v>
      </c>
      <c r="BZ12" s="141">
        <v>-18362.383470023433</v>
      </c>
      <c r="CA12" s="54">
        <v>0</v>
      </c>
      <c r="CB12" s="54"/>
      <c r="CC12" s="54"/>
      <c r="CD12" s="58">
        <v>2325968.8258676459</v>
      </c>
      <c r="CE12" s="55">
        <v>2325968.8258676459</v>
      </c>
      <c r="CF12" s="142">
        <v>15255720.088074708</v>
      </c>
      <c r="CG12" s="143">
        <v>16014264.078299345</v>
      </c>
      <c r="CH12" s="143">
        <f>ponuda2013!BY12</f>
        <v>16014264.078299345</v>
      </c>
      <c r="CI12" s="62">
        <f t="shared" si="0"/>
        <v>0</v>
      </c>
      <c r="CL12" s="62"/>
    </row>
    <row r="13" spans="1:90" customFormat="1" ht="15" x14ac:dyDescent="0.25">
      <c r="A13" s="139">
        <v>6</v>
      </c>
      <c r="B13" s="64" t="s">
        <v>235</v>
      </c>
      <c r="C13" s="65" t="s">
        <v>299</v>
      </c>
      <c r="D13" s="54">
        <v>23.906641565062316</v>
      </c>
      <c r="E13" s="54">
        <v>0</v>
      </c>
      <c r="F13" s="54">
        <v>75.441737644180648</v>
      </c>
      <c r="G13" s="54">
        <v>0</v>
      </c>
      <c r="H13" s="54">
        <v>0</v>
      </c>
      <c r="I13" s="54">
        <v>44888.010857056157</v>
      </c>
      <c r="J13" s="54">
        <v>22.454372511517317</v>
      </c>
      <c r="K13" s="54">
        <v>0</v>
      </c>
      <c r="L13" s="54">
        <v>471.30278593007006</v>
      </c>
      <c r="M13" s="54">
        <v>0</v>
      </c>
      <c r="N13" s="54">
        <v>42.953584300911395</v>
      </c>
      <c r="O13" s="54">
        <v>0</v>
      </c>
      <c r="P13" s="54">
        <v>1616.5386785951112</v>
      </c>
      <c r="Q13" s="54">
        <v>72.009849826200764</v>
      </c>
      <c r="R13" s="54">
        <v>0</v>
      </c>
      <c r="S13" s="54">
        <v>52.059805385759091</v>
      </c>
      <c r="T13" s="54">
        <v>0</v>
      </c>
      <c r="U13" s="54">
        <v>-5.8676754141482723</v>
      </c>
      <c r="V13" s="54">
        <v>55.056609944946793</v>
      </c>
      <c r="W13" s="54">
        <v>0</v>
      </c>
      <c r="X13" s="54">
        <v>32.96665909481446</v>
      </c>
      <c r="Y13" s="54">
        <v>13104.019004652389</v>
      </c>
      <c r="Z13" s="54">
        <v>159.28685849003199</v>
      </c>
      <c r="AA13" s="54">
        <v>0</v>
      </c>
      <c r="AB13" s="54">
        <v>0</v>
      </c>
      <c r="AC13" s="54">
        <v>556.94174495639902</v>
      </c>
      <c r="AD13" s="54">
        <v>855.10773433671409</v>
      </c>
      <c r="AE13" s="54">
        <v>222.10977323355638</v>
      </c>
      <c r="AF13" s="54">
        <v>2485.6984678852368</v>
      </c>
      <c r="AG13" s="54">
        <v>4484.3305340434499</v>
      </c>
      <c r="AH13" s="54">
        <v>55.779328911604011</v>
      </c>
      <c r="AI13" s="54">
        <v>0</v>
      </c>
      <c r="AJ13" s="54">
        <v>34.340101034382769</v>
      </c>
      <c r="AK13" s="54">
        <v>681.37680031009427</v>
      </c>
      <c r="AL13" s="54">
        <v>14.523163315616515</v>
      </c>
      <c r="AM13" s="54">
        <v>4223.4764040079535</v>
      </c>
      <c r="AN13" s="54">
        <v>10.765003433720397</v>
      </c>
      <c r="AO13" s="54">
        <v>21.530189465654317</v>
      </c>
      <c r="AP13" s="54">
        <v>298.18084883924502</v>
      </c>
      <c r="AQ13" s="54">
        <v>19.990545340229819</v>
      </c>
      <c r="AR13" s="54">
        <v>4786.6842854654124</v>
      </c>
      <c r="AS13" s="54">
        <v>328.37030465887773</v>
      </c>
      <c r="AT13" s="54">
        <v>676.5963574944891</v>
      </c>
      <c r="AU13" s="54">
        <v>632.46747096330978</v>
      </c>
      <c r="AV13" s="54">
        <v>0</v>
      </c>
      <c r="AW13" s="54">
        <v>0.77625528414585809</v>
      </c>
      <c r="AX13" s="54">
        <v>660.0534957748124</v>
      </c>
      <c r="AY13" s="54">
        <v>141.83310134111846</v>
      </c>
      <c r="AZ13" s="54">
        <v>1.8717263338440402</v>
      </c>
      <c r="BA13" s="54">
        <v>36.80741396126907</v>
      </c>
      <c r="BB13" s="54">
        <v>225.07566794680992</v>
      </c>
      <c r="BC13" s="54">
        <v>84.240439521319743</v>
      </c>
      <c r="BD13" s="54">
        <v>0</v>
      </c>
      <c r="BE13" s="54">
        <v>1492.0998420976423</v>
      </c>
      <c r="BF13" s="54">
        <v>124356.55722777659</v>
      </c>
      <c r="BG13" s="54">
        <v>2566.1075178622223</v>
      </c>
      <c r="BH13" s="54">
        <v>2642.5968569731936</v>
      </c>
      <c r="BI13" s="54">
        <v>7821.6304899690194</v>
      </c>
      <c r="BJ13" s="54">
        <v>2181.6026372738593</v>
      </c>
      <c r="BK13" s="54">
        <v>1129.1638267276473</v>
      </c>
      <c r="BL13" s="54">
        <v>1735.4533465905256</v>
      </c>
      <c r="BM13" s="54">
        <v>1.2825295941366068</v>
      </c>
      <c r="BN13" s="54">
        <v>2337.8578471719784</v>
      </c>
      <c r="BO13" s="54">
        <v>0</v>
      </c>
      <c r="BP13" s="54">
        <v>0</v>
      </c>
      <c r="BQ13" s="55">
        <v>228413.41904947915</v>
      </c>
      <c r="BR13" s="54">
        <v>1986404.6171708512</v>
      </c>
      <c r="BS13" s="54">
        <v>0</v>
      </c>
      <c r="BT13" s="54">
        <v>0</v>
      </c>
      <c r="BU13" s="140">
        <v>1986404.6171708512</v>
      </c>
      <c r="BV13" s="54">
        <v>0</v>
      </c>
      <c r="BW13" s="54">
        <v>0</v>
      </c>
      <c r="BX13" s="54">
        <v>-323.65949272474029</v>
      </c>
      <c r="BY13" s="141">
        <v>-323.65949272474029</v>
      </c>
      <c r="BZ13" s="141">
        <v>-323.65949272474029</v>
      </c>
      <c r="CA13" s="54">
        <v>0</v>
      </c>
      <c r="CB13" s="54"/>
      <c r="CC13" s="54"/>
      <c r="CD13" s="58">
        <v>421062.78882791533</v>
      </c>
      <c r="CE13" s="55">
        <v>421062.78882791533</v>
      </c>
      <c r="CF13" s="142">
        <v>2407143.7465060418</v>
      </c>
      <c r="CG13" s="143">
        <v>2635557.1655555209</v>
      </c>
      <c r="CH13" s="143">
        <f>ponuda2013!BY13</f>
        <v>2635557.1655555209</v>
      </c>
      <c r="CI13" s="62">
        <f t="shared" si="0"/>
        <v>0</v>
      </c>
      <c r="CL13" s="62"/>
    </row>
    <row r="14" spans="1:90" customFormat="1" ht="15" x14ac:dyDescent="0.25">
      <c r="A14" s="139">
        <v>7</v>
      </c>
      <c r="B14" s="64" t="s">
        <v>236</v>
      </c>
      <c r="C14" s="65" t="s">
        <v>300</v>
      </c>
      <c r="D14" s="54">
        <v>0</v>
      </c>
      <c r="E14" s="54">
        <v>0</v>
      </c>
      <c r="F14" s="54">
        <v>0</v>
      </c>
      <c r="G14" s="54">
        <v>0</v>
      </c>
      <c r="H14" s="54">
        <v>-365.04425437867343</v>
      </c>
      <c r="I14" s="54">
        <v>-24.825889681938328</v>
      </c>
      <c r="J14" s="54">
        <v>-12678.663130631607</v>
      </c>
      <c r="K14" s="54">
        <v>-172.15772620034122</v>
      </c>
      <c r="L14" s="54">
        <v>-3.0921420069499415</v>
      </c>
      <c r="M14" s="54">
        <v>0</v>
      </c>
      <c r="N14" s="54">
        <v>-214.74316439776067</v>
      </c>
      <c r="O14" s="54">
        <v>-28.420280879920085</v>
      </c>
      <c r="P14" s="54">
        <v>-97.175233049928821</v>
      </c>
      <c r="Q14" s="54">
        <v>-257.20982501284124</v>
      </c>
      <c r="R14" s="54">
        <v>-30.490939720497728</v>
      </c>
      <c r="S14" s="54">
        <v>-444.4992702905891</v>
      </c>
      <c r="T14" s="54">
        <v>-5.3158326706019343</v>
      </c>
      <c r="U14" s="54">
        <v>37.850326983090149</v>
      </c>
      <c r="V14" s="54">
        <v>-83.146949214381564</v>
      </c>
      <c r="W14" s="54">
        <v>-12.713977863889971</v>
      </c>
      <c r="X14" s="54">
        <v>-102.90292927646817</v>
      </c>
      <c r="Y14" s="54">
        <v>-3835.8323056611084</v>
      </c>
      <c r="Z14" s="54">
        <v>-18.885736459733661</v>
      </c>
      <c r="AA14" s="54">
        <v>-210.68950511125027</v>
      </c>
      <c r="AB14" s="54">
        <v>0</v>
      </c>
      <c r="AC14" s="54">
        <v>-12.790273332339307</v>
      </c>
      <c r="AD14" s="54">
        <v>-5031.0970923168352</v>
      </c>
      <c r="AE14" s="54">
        <v>-49.801927174320596</v>
      </c>
      <c r="AF14" s="54">
        <v>-656.29585360280441</v>
      </c>
      <c r="AG14" s="54">
        <v>-945.05094462198463</v>
      </c>
      <c r="AH14" s="54">
        <v>-48.734204133093073</v>
      </c>
      <c r="AI14" s="54">
        <v>0</v>
      </c>
      <c r="AJ14" s="54">
        <v>0</v>
      </c>
      <c r="AK14" s="54">
        <v>-314.82248702487198</v>
      </c>
      <c r="AL14" s="54">
        <v>0</v>
      </c>
      <c r="AM14" s="54">
        <v>-144.97289603861438</v>
      </c>
      <c r="AN14" s="54">
        <v>-5.346145329801395</v>
      </c>
      <c r="AO14" s="54">
        <v>0</v>
      </c>
      <c r="AP14" s="54">
        <v>0</v>
      </c>
      <c r="AQ14" s="54">
        <v>0</v>
      </c>
      <c r="AR14" s="54">
        <v>-0.45248936648728794</v>
      </c>
      <c r="AS14" s="54">
        <v>0</v>
      </c>
      <c r="AT14" s="54">
        <v>0</v>
      </c>
      <c r="AU14" s="54">
        <v>-1127.0503423494524</v>
      </c>
      <c r="AV14" s="54">
        <v>0</v>
      </c>
      <c r="AW14" s="54">
        <v>-20.971630680508277</v>
      </c>
      <c r="AX14" s="54">
        <v>-5.1683462391157953</v>
      </c>
      <c r="AY14" s="54">
        <v>-1.1633774682600884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-7.8077009842366101</v>
      </c>
      <c r="BF14" s="54">
        <v>-11.111760939744764</v>
      </c>
      <c r="BG14" s="54">
        <v>0</v>
      </c>
      <c r="BH14" s="54">
        <v>-3.1177172493921033</v>
      </c>
      <c r="BI14" s="54">
        <v>0</v>
      </c>
      <c r="BJ14" s="54">
        <v>-44.624168966493002</v>
      </c>
      <c r="BK14" s="54">
        <v>-128.21504663406677</v>
      </c>
      <c r="BL14" s="54">
        <v>0</v>
      </c>
      <c r="BM14" s="54">
        <v>0</v>
      </c>
      <c r="BN14" s="54">
        <v>-375.29059656616272</v>
      </c>
      <c r="BO14" s="54">
        <v>0</v>
      </c>
      <c r="BP14" s="54">
        <v>0</v>
      </c>
      <c r="BQ14" s="55">
        <v>-27481.843766543978</v>
      </c>
      <c r="BR14" s="54">
        <v>-2410.9647156983033</v>
      </c>
      <c r="BS14" s="54">
        <v>0</v>
      </c>
      <c r="BT14" s="54">
        <v>0</v>
      </c>
      <c r="BU14" s="140">
        <v>-2410.9647156983033</v>
      </c>
      <c r="BV14" s="54">
        <v>0</v>
      </c>
      <c r="BW14" s="54">
        <v>0</v>
      </c>
      <c r="BX14" s="54">
        <v>674.52032756682661</v>
      </c>
      <c r="BY14" s="141">
        <v>674.52032756682661</v>
      </c>
      <c r="BZ14" s="141">
        <v>674.52032756682661</v>
      </c>
      <c r="CA14" s="54">
        <v>0</v>
      </c>
      <c r="CB14" s="54"/>
      <c r="CC14" s="54"/>
      <c r="CD14" s="58">
        <v>0</v>
      </c>
      <c r="CE14" s="55">
        <v>0</v>
      </c>
      <c r="CF14" s="142">
        <v>-1736.4443881314767</v>
      </c>
      <c r="CG14" s="143">
        <v>-29218.288154675454</v>
      </c>
      <c r="CH14" s="143">
        <f>ponuda2013!BY14</f>
        <v>-29218.288154675454</v>
      </c>
      <c r="CI14" s="62">
        <f t="shared" si="0"/>
        <v>0</v>
      </c>
      <c r="CL14" s="62"/>
    </row>
    <row r="15" spans="1:90" customFormat="1" ht="15" x14ac:dyDescent="0.25">
      <c r="A15" s="139">
        <v>8</v>
      </c>
      <c r="B15" s="64" t="s">
        <v>237</v>
      </c>
      <c r="C15" s="65" t="s">
        <v>301</v>
      </c>
      <c r="D15" s="54">
        <v>139.55020392035101</v>
      </c>
      <c r="E15" s="54">
        <v>113.2510976378682</v>
      </c>
      <c r="F15" s="54">
        <v>797.73242791897621</v>
      </c>
      <c r="G15" s="54">
        <v>0</v>
      </c>
      <c r="H15" s="54">
        <v>34981.837606269772</v>
      </c>
      <c r="I15" s="54">
        <v>868.63965110780907</v>
      </c>
      <c r="J15" s="54">
        <v>306.65284779726818</v>
      </c>
      <c r="K15" s="54">
        <v>38159.387767596767</v>
      </c>
      <c r="L15" s="54">
        <v>28953.445228871464</v>
      </c>
      <c r="M15" s="54">
        <v>0</v>
      </c>
      <c r="N15" s="54">
        <v>532.77851242270765</v>
      </c>
      <c r="O15" s="54">
        <v>3006.5953826026439</v>
      </c>
      <c r="P15" s="54">
        <v>2167.8779779153442</v>
      </c>
      <c r="Q15" s="54">
        <v>396.85597597348874</v>
      </c>
      <c r="R15" s="54">
        <v>0</v>
      </c>
      <c r="S15" s="54">
        <v>50.186507831134968</v>
      </c>
      <c r="T15" s="54">
        <v>13.45177635723299</v>
      </c>
      <c r="U15" s="54">
        <v>-9.1664332739015002</v>
      </c>
      <c r="V15" s="54">
        <v>125.73081642957372</v>
      </c>
      <c r="W15" s="54">
        <v>2.7803505930905721</v>
      </c>
      <c r="X15" s="54">
        <v>0</v>
      </c>
      <c r="Y15" s="54">
        <v>1780.9018379594361</v>
      </c>
      <c r="Z15" s="54">
        <v>0</v>
      </c>
      <c r="AA15" s="54">
        <v>0</v>
      </c>
      <c r="AB15" s="54">
        <v>0</v>
      </c>
      <c r="AC15" s="54">
        <v>360.80349680130632</v>
      </c>
      <c r="AD15" s="54">
        <v>916.05190079144302</v>
      </c>
      <c r="AE15" s="54">
        <v>1860.2501970070302</v>
      </c>
      <c r="AF15" s="54">
        <v>8526.2590494908472</v>
      </c>
      <c r="AG15" s="54">
        <v>13336.848101415442</v>
      </c>
      <c r="AH15" s="54">
        <v>48.64291826388807</v>
      </c>
      <c r="AI15" s="54">
        <v>19.690532577338779</v>
      </c>
      <c r="AJ15" s="54">
        <v>21.904929732615539</v>
      </c>
      <c r="AK15" s="54">
        <v>669.5335855062192</v>
      </c>
      <c r="AL15" s="54">
        <v>26.801495864144343</v>
      </c>
      <c r="AM15" s="54">
        <v>4022.4063110198754</v>
      </c>
      <c r="AN15" s="54">
        <v>4062.6596059907615</v>
      </c>
      <c r="AO15" s="54">
        <v>17.561609881930583</v>
      </c>
      <c r="AP15" s="54">
        <v>239.9553560731855</v>
      </c>
      <c r="AQ15" s="54">
        <v>1079.765819299452</v>
      </c>
      <c r="AR15" s="54">
        <v>13958.199401563132</v>
      </c>
      <c r="AS15" s="54">
        <v>12397.508652361892</v>
      </c>
      <c r="AT15" s="54">
        <v>10677.12620566176</v>
      </c>
      <c r="AU15" s="54">
        <v>633.16655705102994</v>
      </c>
      <c r="AV15" s="54">
        <v>0</v>
      </c>
      <c r="AW15" s="54">
        <v>2536.0169139600016</v>
      </c>
      <c r="AX15" s="54">
        <v>6579.1736382293329</v>
      </c>
      <c r="AY15" s="54">
        <v>358.4955607862675</v>
      </c>
      <c r="AZ15" s="54">
        <v>372.60632748823349</v>
      </c>
      <c r="BA15" s="54">
        <v>1313.411921340017</v>
      </c>
      <c r="BB15" s="54">
        <v>0</v>
      </c>
      <c r="BC15" s="54">
        <v>398.36333453466</v>
      </c>
      <c r="BD15" s="54">
        <v>160.97358124834008</v>
      </c>
      <c r="BE15" s="54">
        <v>1986.333617404709</v>
      </c>
      <c r="BF15" s="54">
        <v>49893.182432786845</v>
      </c>
      <c r="BG15" s="54">
        <v>14043.063856744848</v>
      </c>
      <c r="BH15" s="54">
        <v>7904.0532016169109</v>
      </c>
      <c r="BI15" s="54">
        <v>2597.1786962675783</v>
      </c>
      <c r="BJ15" s="54">
        <v>2630.7563089376072</v>
      </c>
      <c r="BK15" s="54">
        <v>1814.5987041734197</v>
      </c>
      <c r="BL15" s="54">
        <v>13721.204682153446</v>
      </c>
      <c r="BM15" s="54">
        <v>9.2111863877838829</v>
      </c>
      <c r="BN15" s="54">
        <v>1214.570523291655</v>
      </c>
      <c r="BO15" s="54">
        <v>0</v>
      </c>
      <c r="BP15" s="54">
        <v>0</v>
      </c>
      <c r="BQ15" s="55">
        <v>292796.81974963605</v>
      </c>
      <c r="BR15" s="54">
        <v>304308.57056087122</v>
      </c>
      <c r="BS15" s="54">
        <v>0</v>
      </c>
      <c r="BT15" s="54">
        <v>0</v>
      </c>
      <c r="BU15" s="140">
        <v>304308.57056087122</v>
      </c>
      <c r="BV15" s="54">
        <v>0</v>
      </c>
      <c r="BW15" s="54">
        <v>0</v>
      </c>
      <c r="BX15" s="54">
        <v>-115.74493925531293</v>
      </c>
      <c r="BY15" s="141">
        <v>-115.74493925531293</v>
      </c>
      <c r="BZ15" s="141">
        <v>-115.74493925531293</v>
      </c>
      <c r="CA15" s="54">
        <v>0</v>
      </c>
      <c r="CB15" s="54"/>
      <c r="CC15" s="54"/>
      <c r="CD15" s="58">
        <v>0</v>
      </c>
      <c r="CE15" s="55">
        <v>0</v>
      </c>
      <c r="CF15" s="142">
        <v>304192.82562161592</v>
      </c>
      <c r="CG15" s="143">
        <v>596989.64537125197</v>
      </c>
      <c r="CH15" s="143">
        <f>ponuda2013!BY15</f>
        <v>596989.64537125197</v>
      </c>
      <c r="CI15" s="62">
        <f t="shared" si="0"/>
        <v>0</v>
      </c>
      <c r="CL15" s="62"/>
    </row>
    <row r="16" spans="1:90" customFormat="1" ht="15" x14ac:dyDescent="0.25">
      <c r="A16" s="139">
        <v>9</v>
      </c>
      <c r="B16" s="64" t="s">
        <v>238</v>
      </c>
      <c r="C16" s="65" t="s">
        <v>302</v>
      </c>
      <c r="D16" s="54">
        <v>0</v>
      </c>
      <c r="E16" s="54">
        <v>0</v>
      </c>
      <c r="F16" s="54">
        <v>0</v>
      </c>
      <c r="G16" s="54">
        <v>0</v>
      </c>
      <c r="H16" s="54">
        <v>2394.3604317443483</v>
      </c>
      <c r="I16" s="54">
        <v>0</v>
      </c>
      <c r="J16" s="54">
        <v>0</v>
      </c>
      <c r="K16" s="54">
        <v>0</v>
      </c>
      <c r="L16" s="54">
        <v>17846.603667480515</v>
      </c>
      <c r="M16" s="54">
        <v>-1.250043691046006</v>
      </c>
      <c r="N16" s="54">
        <v>-8.0906824000404125</v>
      </c>
      <c r="O16" s="54">
        <v>4.0287806696972739</v>
      </c>
      <c r="P16" s="54">
        <v>60.325136565499903</v>
      </c>
      <c r="Q16" s="54">
        <v>0</v>
      </c>
      <c r="R16" s="54">
        <v>0</v>
      </c>
      <c r="S16" s="54">
        <v>0</v>
      </c>
      <c r="T16" s="54">
        <v>-28.179076316682679</v>
      </c>
      <c r="U16" s="54">
        <v>0</v>
      </c>
      <c r="V16" s="54">
        <v>0</v>
      </c>
      <c r="W16" s="54">
        <v>0</v>
      </c>
      <c r="X16" s="54">
        <v>0</v>
      </c>
      <c r="Y16" s="54">
        <v>21.478628368928458</v>
      </c>
      <c r="Z16" s="54">
        <v>0</v>
      </c>
      <c r="AA16" s="54">
        <v>-830.16109293640864</v>
      </c>
      <c r="AB16" s="54">
        <v>0</v>
      </c>
      <c r="AC16" s="54">
        <v>4.5073140300236751</v>
      </c>
      <c r="AD16" s="54">
        <v>260.63911023921247</v>
      </c>
      <c r="AE16" s="54">
        <v>1147.2725845579876</v>
      </c>
      <c r="AF16" s="54">
        <v>1007.7151175544029</v>
      </c>
      <c r="AG16" s="54">
        <v>21186.161752989083</v>
      </c>
      <c r="AH16" s="54">
        <v>-16.656057737772993</v>
      </c>
      <c r="AI16" s="54">
        <v>0</v>
      </c>
      <c r="AJ16" s="54">
        <v>0</v>
      </c>
      <c r="AK16" s="54">
        <v>2.5450245073871685</v>
      </c>
      <c r="AL16" s="54">
        <v>-65.642781162063727</v>
      </c>
      <c r="AM16" s="54">
        <v>-1377.2920027803293</v>
      </c>
      <c r="AN16" s="54">
        <v>-1596.1233104628648</v>
      </c>
      <c r="AO16" s="54">
        <v>-73.332613471713159</v>
      </c>
      <c r="AP16" s="54">
        <v>5.0111106061099502</v>
      </c>
      <c r="AQ16" s="54">
        <v>137.07831770116033</v>
      </c>
      <c r="AR16" s="54">
        <v>8278.206311221451</v>
      </c>
      <c r="AS16" s="54">
        <v>10601.965801573715</v>
      </c>
      <c r="AT16" s="54">
        <v>1153.2219340817148</v>
      </c>
      <c r="AU16" s="54">
        <v>132.08751211893124</v>
      </c>
      <c r="AV16" s="54">
        <v>0</v>
      </c>
      <c r="AW16" s="54">
        <v>-154.14053227514771</v>
      </c>
      <c r="AX16" s="54">
        <v>556.68880331000059</v>
      </c>
      <c r="AY16" s="54">
        <v>414.8714294869082</v>
      </c>
      <c r="AZ16" s="54">
        <v>420.438653873335</v>
      </c>
      <c r="BA16" s="54">
        <v>0</v>
      </c>
      <c r="BB16" s="54">
        <v>0</v>
      </c>
      <c r="BC16" s="54">
        <v>2.4999376272024443</v>
      </c>
      <c r="BD16" s="54">
        <v>217.61702384090174</v>
      </c>
      <c r="BE16" s="54">
        <v>26.702970470043351</v>
      </c>
      <c r="BF16" s="54">
        <v>28691.073749023253</v>
      </c>
      <c r="BG16" s="54">
        <v>16838.771288536143</v>
      </c>
      <c r="BH16" s="54">
        <v>957.49432308934513</v>
      </c>
      <c r="BI16" s="54">
        <v>2457.0022693317696</v>
      </c>
      <c r="BJ16" s="54">
        <v>2213.8903689061704</v>
      </c>
      <c r="BK16" s="54">
        <v>2296.122281409765</v>
      </c>
      <c r="BL16" s="54">
        <v>40292.78569376823</v>
      </c>
      <c r="BM16" s="54">
        <v>0.26419192754942006</v>
      </c>
      <c r="BN16" s="54">
        <v>441.73871691387473</v>
      </c>
      <c r="BO16" s="54">
        <v>0</v>
      </c>
      <c r="BP16" s="54">
        <v>0</v>
      </c>
      <c r="BQ16" s="55">
        <v>155920.30204429061</v>
      </c>
      <c r="BR16" s="54">
        <v>-3878.56836452683</v>
      </c>
      <c r="BS16" s="54">
        <v>0</v>
      </c>
      <c r="BT16" s="54">
        <v>0</v>
      </c>
      <c r="BU16" s="140">
        <v>-3878.56836452683</v>
      </c>
      <c r="BV16" s="54">
        <v>0</v>
      </c>
      <c r="BW16" s="54">
        <v>0</v>
      </c>
      <c r="BX16" s="54">
        <v>1098.1584916489981</v>
      </c>
      <c r="BY16" s="141">
        <v>1098.1584916489981</v>
      </c>
      <c r="BZ16" s="141">
        <v>1098.1584916489981</v>
      </c>
      <c r="CA16" s="54">
        <v>0</v>
      </c>
      <c r="CB16" s="54"/>
      <c r="CC16" s="54"/>
      <c r="CD16" s="58">
        <v>18327.330689912014</v>
      </c>
      <c r="CE16" s="55">
        <v>18327.330689912014</v>
      </c>
      <c r="CF16" s="142">
        <v>15546.920817034184</v>
      </c>
      <c r="CG16" s="143">
        <v>171467.22286132479</v>
      </c>
      <c r="CH16" s="143">
        <f>ponuda2013!BY16</f>
        <v>171467.22286132479</v>
      </c>
      <c r="CI16" s="62">
        <f t="shared" si="0"/>
        <v>0</v>
      </c>
      <c r="CL16" s="62"/>
    </row>
    <row r="17" spans="1:90" customFormat="1" ht="15" x14ac:dyDescent="0.25">
      <c r="A17" s="139">
        <v>10</v>
      </c>
      <c r="B17" s="64" t="s">
        <v>239</v>
      </c>
      <c r="C17" s="65" t="s">
        <v>303</v>
      </c>
      <c r="D17" s="54">
        <v>273335.2488594522</v>
      </c>
      <c r="E17" s="54">
        <v>40104.408839200383</v>
      </c>
      <c r="F17" s="54">
        <v>8338.3214399641583</v>
      </c>
      <c r="G17" s="54">
        <v>3026.0633326927368</v>
      </c>
      <c r="H17" s="54">
        <v>226.05094919794203</v>
      </c>
      <c r="I17" s="54">
        <v>60.787056932131435</v>
      </c>
      <c r="J17" s="54">
        <v>5527.5766572685015</v>
      </c>
      <c r="K17" s="54">
        <v>183.49664124533126</v>
      </c>
      <c r="L17" s="54">
        <v>17.817557064646465</v>
      </c>
      <c r="M17" s="54">
        <v>549956.15301318746</v>
      </c>
      <c r="N17" s="54">
        <v>7203.7137064893832</v>
      </c>
      <c r="O17" s="54">
        <v>830.70984014583325</v>
      </c>
      <c r="P17" s="54">
        <v>1461.3113701297727</v>
      </c>
      <c r="Q17" s="54">
        <v>73.377007685920134</v>
      </c>
      <c r="R17" s="54">
        <v>7378.8847440215495</v>
      </c>
      <c r="S17" s="54">
        <v>3890.3367813248396</v>
      </c>
      <c r="T17" s="54">
        <v>0</v>
      </c>
      <c r="U17" s="54">
        <v>-1342.5702359104987</v>
      </c>
      <c r="V17" s="54">
        <v>1363.4400085841544</v>
      </c>
      <c r="W17" s="54">
        <v>13.495201490402032</v>
      </c>
      <c r="X17" s="54">
        <v>587.34304661115425</v>
      </c>
      <c r="Y17" s="54">
        <v>15060.230771299652</v>
      </c>
      <c r="Z17" s="54">
        <v>1579.9890881715585</v>
      </c>
      <c r="AA17" s="54">
        <v>207553.31133799569</v>
      </c>
      <c r="AB17" s="54">
        <v>156.2689594257703</v>
      </c>
      <c r="AC17" s="54">
        <v>51264.164958471374</v>
      </c>
      <c r="AD17" s="54">
        <v>482514.89313459484</v>
      </c>
      <c r="AE17" s="54">
        <v>32752.191513907495</v>
      </c>
      <c r="AF17" s="54">
        <v>256968.51474523853</v>
      </c>
      <c r="AG17" s="54">
        <v>160634.91896826812</v>
      </c>
      <c r="AH17" s="54">
        <v>611623.13916965236</v>
      </c>
      <c r="AI17" s="54">
        <v>128618.94686655967</v>
      </c>
      <c r="AJ17" s="54">
        <v>99443.504483053039</v>
      </c>
      <c r="AK17" s="54">
        <v>78128.271793487031</v>
      </c>
      <c r="AL17" s="54">
        <v>8453.9077921669596</v>
      </c>
      <c r="AM17" s="54">
        <v>41365.112426520209</v>
      </c>
      <c r="AN17" s="54">
        <v>4730.8279808431407</v>
      </c>
      <c r="AO17" s="54">
        <v>2797.4287632764308</v>
      </c>
      <c r="AP17" s="54">
        <v>29315.312601878839</v>
      </c>
      <c r="AQ17" s="54">
        <v>11412.526590486563</v>
      </c>
      <c r="AR17" s="54">
        <v>7975.2690798359863</v>
      </c>
      <c r="AS17" s="54">
        <v>24469.46338016892</v>
      </c>
      <c r="AT17" s="54">
        <v>0</v>
      </c>
      <c r="AU17" s="54">
        <v>3560.807840497228</v>
      </c>
      <c r="AV17" s="54">
        <v>0</v>
      </c>
      <c r="AW17" s="54">
        <v>39255.218889737102</v>
      </c>
      <c r="AX17" s="54">
        <v>23468.260257246817</v>
      </c>
      <c r="AY17" s="54">
        <v>822.82379896842906</v>
      </c>
      <c r="AZ17" s="54">
        <v>20151.761059448552</v>
      </c>
      <c r="BA17" s="54">
        <v>7428.8428513266781</v>
      </c>
      <c r="BB17" s="54">
        <v>5653.5080668571563</v>
      </c>
      <c r="BC17" s="54">
        <v>1440.7471085911511</v>
      </c>
      <c r="BD17" s="54">
        <v>3287.427569816472</v>
      </c>
      <c r="BE17" s="54">
        <v>17667.4745036315</v>
      </c>
      <c r="BF17" s="54">
        <v>517789.8288741078</v>
      </c>
      <c r="BG17" s="54">
        <v>17323.55812236682</v>
      </c>
      <c r="BH17" s="54">
        <v>52098.000976852345</v>
      </c>
      <c r="BI17" s="54">
        <v>18110.062876453932</v>
      </c>
      <c r="BJ17" s="54">
        <v>16254.424154303029</v>
      </c>
      <c r="BK17" s="54">
        <v>15081.765909715257</v>
      </c>
      <c r="BL17" s="54">
        <v>20942.81048286493</v>
      </c>
      <c r="BM17" s="54">
        <v>283.70526806563589</v>
      </c>
      <c r="BN17" s="54">
        <v>19264.230676947238</v>
      </c>
      <c r="BO17" s="54">
        <v>0</v>
      </c>
      <c r="BP17" s="54">
        <v>0</v>
      </c>
      <c r="BQ17" s="55">
        <v>3958939.4195098788</v>
      </c>
      <c r="BR17" s="54">
        <v>4830547.5874458598</v>
      </c>
      <c r="BS17" s="54">
        <v>0</v>
      </c>
      <c r="BT17" s="54">
        <v>0</v>
      </c>
      <c r="BU17" s="140">
        <v>4830547.5874458598</v>
      </c>
      <c r="BV17" s="54">
        <v>0</v>
      </c>
      <c r="BW17" s="54">
        <v>0</v>
      </c>
      <c r="BX17" s="54">
        <v>-85043.551045992135</v>
      </c>
      <c r="BY17" s="141">
        <v>-85043.551045992135</v>
      </c>
      <c r="BZ17" s="141">
        <v>-85043.551045992135</v>
      </c>
      <c r="CA17" s="54">
        <v>0</v>
      </c>
      <c r="CB17" s="54"/>
      <c r="CC17" s="54"/>
      <c r="CD17" s="58">
        <v>2031295.5623762321</v>
      </c>
      <c r="CE17" s="55">
        <v>2031295.5623762321</v>
      </c>
      <c r="CF17" s="142">
        <v>6776799.5987761002</v>
      </c>
      <c r="CG17" s="143">
        <v>10735739.018285979</v>
      </c>
      <c r="CH17" s="143">
        <f>ponuda2013!BY17</f>
        <v>10735739.018285979</v>
      </c>
      <c r="CI17" s="62">
        <f t="shared" si="0"/>
        <v>0</v>
      </c>
      <c r="CL17" s="62"/>
    </row>
    <row r="18" spans="1:90" customFormat="1" ht="15" x14ac:dyDescent="0.25">
      <c r="A18" s="139">
        <v>11</v>
      </c>
      <c r="B18" s="64" t="s">
        <v>240</v>
      </c>
      <c r="C18" s="65" t="s">
        <v>304</v>
      </c>
      <c r="D18" s="54">
        <v>139560.7678900504</v>
      </c>
      <c r="E18" s="54">
        <v>98.887916831381546</v>
      </c>
      <c r="F18" s="54">
        <v>758.79034832600598</v>
      </c>
      <c r="G18" s="54">
        <v>4802.5520313600555</v>
      </c>
      <c r="H18" s="54">
        <v>16787.218957007375</v>
      </c>
      <c r="I18" s="54">
        <v>6576.8777323570675</v>
      </c>
      <c r="J18" s="54">
        <v>1103.9487330205741</v>
      </c>
      <c r="K18" s="54">
        <v>6851.8858132722789</v>
      </c>
      <c r="L18" s="54">
        <v>10762.972198813981</v>
      </c>
      <c r="M18" s="54">
        <v>11140.811505985184</v>
      </c>
      <c r="N18" s="54">
        <v>14127.644303148889</v>
      </c>
      <c r="O18" s="54">
        <v>18899.386151056253</v>
      </c>
      <c r="P18" s="54">
        <v>60431.092306318678</v>
      </c>
      <c r="Q18" s="54">
        <v>2281.9634689944887</v>
      </c>
      <c r="R18" s="54">
        <v>39.24572949053357</v>
      </c>
      <c r="S18" s="54">
        <v>516.74406349969013</v>
      </c>
      <c r="T18" s="54">
        <v>131.96268175473321</v>
      </c>
      <c r="U18" s="54">
        <v>-76.776113254214906</v>
      </c>
      <c r="V18" s="54">
        <v>871.9909624646258</v>
      </c>
      <c r="W18" s="54">
        <v>143.03478696969938</v>
      </c>
      <c r="X18" s="54">
        <v>2021.5530979991456</v>
      </c>
      <c r="Y18" s="54">
        <v>3739.6610210832359</v>
      </c>
      <c r="Z18" s="54">
        <v>600.76308614680318</v>
      </c>
      <c r="AA18" s="54">
        <v>0</v>
      </c>
      <c r="AB18" s="54">
        <v>484.30063333816673</v>
      </c>
      <c r="AC18" s="54">
        <v>1001.5315028601606</v>
      </c>
      <c r="AD18" s="54">
        <v>4384.4799554005076</v>
      </c>
      <c r="AE18" s="54">
        <v>1684.1621849049511</v>
      </c>
      <c r="AF18" s="54">
        <v>3200.5027794727757</v>
      </c>
      <c r="AG18" s="54">
        <v>3850.7365146451198</v>
      </c>
      <c r="AH18" s="54">
        <v>49.164793025692902</v>
      </c>
      <c r="AI18" s="54">
        <v>1741.7039833775025</v>
      </c>
      <c r="AJ18" s="54">
        <v>0.90538569876777952</v>
      </c>
      <c r="AK18" s="54">
        <v>651.30039682890128</v>
      </c>
      <c r="AL18" s="54">
        <v>2.0541059121773722</v>
      </c>
      <c r="AM18" s="54">
        <v>8000.1571545660581</v>
      </c>
      <c r="AN18" s="54">
        <v>575.8036728229664</v>
      </c>
      <c r="AO18" s="54">
        <v>22.295675357727045</v>
      </c>
      <c r="AP18" s="54">
        <v>30.697867486134506</v>
      </c>
      <c r="AQ18" s="54">
        <v>59.525058921183998</v>
      </c>
      <c r="AR18" s="54">
        <v>1100.2311128630374</v>
      </c>
      <c r="AS18" s="54">
        <v>1251.9692926661114</v>
      </c>
      <c r="AT18" s="54">
        <v>0.10299930566299163</v>
      </c>
      <c r="AU18" s="54">
        <v>22352.577866772481</v>
      </c>
      <c r="AV18" s="54">
        <v>0</v>
      </c>
      <c r="AW18" s="54">
        <v>585.80511910776238</v>
      </c>
      <c r="AX18" s="54">
        <v>914.24692570468596</v>
      </c>
      <c r="AY18" s="54">
        <v>2997.4204700488981</v>
      </c>
      <c r="AZ18" s="54">
        <v>194.63022973176427</v>
      </c>
      <c r="BA18" s="54">
        <v>217.57584744513039</v>
      </c>
      <c r="BB18" s="54">
        <v>230.37647923564865</v>
      </c>
      <c r="BC18" s="54">
        <v>527.97000465148881</v>
      </c>
      <c r="BD18" s="54">
        <v>21.567512345240321</v>
      </c>
      <c r="BE18" s="54">
        <v>3243.8452097416657</v>
      </c>
      <c r="BF18" s="54">
        <v>8993.2341168066869</v>
      </c>
      <c r="BG18" s="54">
        <v>9771.8328151510959</v>
      </c>
      <c r="BH18" s="54">
        <v>12681.529365869634</v>
      </c>
      <c r="BI18" s="54">
        <v>3379.2741604370144</v>
      </c>
      <c r="BJ18" s="54">
        <v>806.81791211655161</v>
      </c>
      <c r="BK18" s="54">
        <v>4082.6096193797398</v>
      </c>
      <c r="BL18" s="54">
        <v>5376.3904365240351</v>
      </c>
      <c r="BM18" s="54">
        <v>0.65152794005678949</v>
      </c>
      <c r="BN18" s="54">
        <v>10451.870155559691</v>
      </c>
      <c r="BO18" s="54">
        <v>0</v>
      </c>
      <c r="BP18" s="54">
        <v>0</v>
      </c>
      <c r="BQ18" s="55">
        <v>417094.82951671979</v>
      </c>
      <c r="BR18" s="54">
        <v>578465.13283494418</v>
      </c>
      <c r="BS18" s="54">
        <v>0</v>
      </c>
      <c r="BT18" s="54">
        <v>0</v>
      </c>
      <c r="BU18" s="140">
        <v>578465.13283494418</v>
      </c>
      <c r="BV18" s="54">
        <v>0</v>
      </c>
      <c r="BW18" s="54">
        <v>0</v>
      </c>
      <c r="BX18" s="54">
        <v>-261.64891695105172</v>
      </c>
      <c r="BY18" s="141">
        <v>-261.64891695105172</v>
      </c>
      <c r="BZ18" s="141">
        <v>-261.64891695105172</v>
      </c>
      <c r="CA18" s="54">
        <v>0</v>
      </c>
      <c r="CB18" s="54"/>
      <c r="CC18" s="54"/>
      <c r="CD18" s="58">
        <v>47498.307463575693</v>
      </c>
      <c r="CE18" s="55">
        <v>47498.307463575693</v>
      </c>
      <c r="CF18" s="142">
        <v>625701.79138156876</v>
      </c>
      <c r="CG18" s="143">
        <v>1042796.6208982886</v>
      </c>
      <c r="CH18" s="143">
        <f>ponuda2013!BY18</f>
        <v>1042796.6208982886</v>
      </c>
      <c r="CI18" s="62">
        <f t="shared" si="0"/>
        <v>0</v>
      </c>
      <c r="CL18" s="62"/>
    </row>
    <row r="19" spans="1:90" customFormat="1" ht="15" x14ac:dyDescent="0.25">
      <c r="A19" s="139">
        <v>12</v>
      </c>
      <c r="B19" s="64" t="s">
        <v>241</v>
      </c>
      <c r="C19" s="65" t="s">
        <v>305</v>
      </c>
      <c r="D19" s="54">
        <v>248.9407531614967</v>
      </c>
      <c r="E19" s="54">
        <v>0</v>
      </c>
      <c r="F19" s="54">
        <v>0</v>
      </c>
      <c r="G19" s="54">
        <v>0</v>
      </c>
      <c r="H19" s="54">
        <v>1037.5471599827574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19.083445770506319</v>
      </c>
      <c r="O19" s="54">
        <v>3967.4771376148306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0.57686025598658375</v>
      </c>
      <c r="AD19" s="54">
        <v>7.9746033376779311</v>
      </c>
      <c r="AE19" s="54">
        <v>0</v>
      </c>
      <c r="AF19" s="54">
        <v>3559.1760832639761</v>
      </c>
      <c r="AG19" s="54">
        <v>141.56850649295589</v>
      </c>
      <c r="AH19" s="54">
        <v>0</v>
      </c>
      <c r="AI19" s="54">
        <v>0</v>
      </c>
      <c r="AJ19" s="54">
        <v>0</v>
      </c>
      <c r="AK19" s="54">
        <v>2.488589002172426</v>
      </c>
      <c r="AL19" s="54">
        <v>0</v>
      </c>
      <c r="AM19" s="54">
        <v>6.5168991736601507</v>
      </c>
      <c r="AN19" s="54">
        <v>5.2634225978517774E-2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2.7433518618804179E-2</v>
      </c>
      <c r="AZ19" s="54">
        <v>0</v>
      </c>
      <c r="BA19" s="54">
        <v>866.57884218444974</v>
      </c>
      <c r="BB19" s="54">
        <v>0</v>
      </c>
      <c r="BC19" s="54">
        <v>0</v>
      </c>
      <c r="BD19" s="54">
        <v>0</v>
      </c>
      <c r="BE19" s="54">
        <v>0</v>
      </c>
      <c r="BF19" s="54">
        <v>1105.6353769254108</v>
      </c>
      <c r="BG19" s="54">
        <v>82.110816356936368</v>
      </c>
      <c r="BH19" s="54">
        <v>118709.68978781087</v>
      </c>
      <c r="BI19" s="54">
        <v>178.16405674059823</v>
      </c>
      <c r="BJ19" s="54">
        <v>11.710710232279219</v>
      </c>
      <c r="BK19" s="54">
        <v>138.23492860336759</v>
      </c>
      <c r="BL19" s="54">
        <v>3.8187296653865661</v>
      </c>
      <c r="BM19" s="54">
        <v>0</v>
      </c>
      <c r="BN19" s="54">
        <v>15.236387501495521</v>
      </c>
      <c r="BO19" s="54">
        <v>0</v>
      </c>
      <c r="BP19" s="54">
        <v>0</v>
      </c>
      <c r="BQ19" s="55">
        <v>130102.60974182143</v>
      </c>
      <c r="BR19" s="54">
        <v>125021.1669663224</v>
      </c>
      <c r="BS19" s="54">
        <v>0</v>
      </c>
      <c r="BT19" s="54">
        <v>214212.73194368911</v>
      </c>
      <c r="BU19" s="140">
        <v>339233.89891001151</v>
      </c>
      <c r="BV19" s="54">
        <v>0</v>
      </c>
      <c r="BW19" s="54">
        <v>0</v>
      </c>
      <c r="BX19" s="54">
        <v>-227.56852673384643</v>
      </c>
      <c r="BY19" s="141">
        <v>-227.56852673384643</v>
      </c>
      <c r="BZ19" s="141">
        <v>-227.56852673384643</v>
      </c>
      <c r="CA19" s="54">
        <v>0</v>
      </c>
      <c r="CB19" s="54"/>
      <c r="CC19" s="54"/>
      <c r="CD19" s="58">
        <v>14459.325065993989</v>
      </c>
      <c r="CE19" s="55">
        <v>14459.325065993989</v>
      </c>
      <c r="CF19" s="142">
        <v>353465.65544927167</v>
      </c>
      <c r="CG19" s="143">
        <v>483568.26519109309</v>
      </c>
      <c r="CH19" s="143">
        <f>ponuda2013!BY19</f>
        <v>483568.26519109309</v>
      </c>
      <c r="CI19" s="62">
        <f t="shared" si="0"/>
        <v>0</v>
      </c>
      <c r="CL19" s="62"/>
    </row>
    <row r="20" spans="1:90" customFormat="1" ht="15" x14ac:dyDescent="0.25">
      <c r="A20" s="139">
        <v>13</v>
      </c>
      <c r="B20" s="64" t="s">
        <v>242</v>
      </c>
      <c r="C20" s="65" t="s">
        <v>306</v>
      </c>
      <c r="D20" s="54">
        <v>4780.7426850076881</v>
      </c>
      <c r="E20" s="54">
        <v>0</v>
      </c>
      <c r="F20" s="54">
        <v>54.248575164451289</v>
      </c>
      <c r="G20" s="54">
        <v>1270.9482839325563</v>
      </c>
      <c r="H20" s="54">
        <v>32465.133659500392</v>
      </c>
      <c r="I20" s="54">
        <v>1735.7740756655792</v>
      </c>
      <c r="J20" s="54">
        <v>306.88592316649118</v>
      </c>
      <c r="K20" s="54">
        <v>343.22115986394891</v>
      </c>
      <c r="L20" s="54">
        <v>3146.6826985891444</v>
      </c>
      <c r="M20" s="54">
        <v>0</v>
      </c>
      <c r="N20" s="54">
        <v>3149.0279969530202</v>
      </c>
      <c r="O20" s="54">
        <v>3664.1251577252056</v>
      </c>
      <c r="P20" s="54">
        <v>19865.570531957474</v>
      </c>
      <c r="Q20" s="54">
        <v>522.76014179895128</v>
      </c>
      <c r="R20" s="54">
        <v>0</v>
      </c>
      <c r="S20" s="54">
        <v>246.95967758793938</v>
      </c>
      <c r="T20" s="54">
        <v>447.99584052946551</v>
      </c>
      <c r="U20" s="54">
        <v>-116.5588970747236</v>
      </c>
      <c r="V20" s="54">
        <v>752.99712443781164</v>
      </c>
      <c r="W20" s="54">
        <v>135.7643108371432</v>
      </c>
      <c r="X20" s="54">
        <v>512.67450347162719</v>
      </c>
      <c r="Y20" s="54">
        <v>1902.2972852319656</v>
      </c>
      <c r="Z20" s="54">
        <v>591.90020716676679</v>
      </c>
      <c r="AA20" s="54">
        <v>0</v>
      </c>
      <c r="AB20" s="54">
        <v>298.64293802949953</v>
      </c>
      <c r="AC20" s="54">
        <v>991.96232341141149</v>
      </c>
      <c r="AD20" s="54">
        <v>26237.240282803075</v>
      </c>
      <c r="AE20" s="54">
        <v>2163.802844891959</v>
      </c>
      <c r="AF20" s="54">
        <v>5329.3986288543038</v>
      </c>
      <c r="AG20" s="54">
        <v>13363.896909769921</v>
      </c>
      <c r="AH20" s="54">
        <v>2393.3059810413288</v>
      </c>
      <c r="AI20" s="54">
        <v>0</v>
      </c>
      <c r="AJ20" s="54">
        <v>0</v>
      </c>
      <c r="AK20" s="54">
        <v>466.41645427142288</v>
      </c>
      <c r="AL20" s="54">
        <v>23.612625924318159</v>
      </c>
      <c r="AM20" s="54">
        <v>2455.0926685242034</v>
      </c>
      <c r="AN20" s="54">
        <v>25.994370367048251</v>
      </c>
      <c r="AO20" s="54">
        <v>0</v>
      </c>
      <c r="AP20" s="54">
        <v>0.1661853324929834</v>
      </c>
      <c r="AQ20" s="54">
        <v>77.611844969871825</v>
      </c>
      <c r="AR20" s="54">
        <v>11052.563988383641</v>
      </c>
      <c r="AS20" s="54">
        <v>7.854416360531383</v>
      </c>
      <c r="AT20" s="54">
        <v>3763.4618004951526</v>
      </c>
      <c r="AU20" s="54">
        <v>447.16839574784626</v>
      </c>
      <c r="AV20" s="54">
        <v>0</v>
      </c>
      <c r="AW20" s="54">
        <v>1345.2525699523117</v>
      </c>
      <c r="AX20" s="54">
        <v>2724.4541773421929</v>
      </c>
      <c r="AY20" s="54">
        <v>614.02324069773988</v>
      </c>
      <c r="AZ20" s="54">
        <v>333.23390876640309</v>
      </c>
      <c r="BA20" s="54">
        <v>153.1573288204151</v>
      </c>
      <c r="BB20" s="54">
        <v>639.16023542525068</v>
      </c>
      <c r="BC20" s="54">
        <v>43.956557424079378</v>
      </c>
      <c r="BD20" s="54">
        <v>150.63365400997716</v>
      </c>
      <c r="BE20" s="54">
        <v>396.64784279905211</v>
      </c>
      <c r="BF20" s="54">
        <v>28066.412698672619</v>
      </c>
      <c r="BG20" s="54">
        <v>3723.3616240615825</v>
      </c>
      <c r="BH20" s="54">
        <v>2257.3355133792456</v>
      </c>
      <c r="BI20" s="54">
        <v>1432.8271775211783</v>
      </c>
      <c r="BJ20" s="54">
        <v>355.24096257869166</v>
      </c>
      <c r="BK20" s="54">
        <v>48.059258903619103</v>
      </c>
      <c r="BL20" s="54">
        <v>6105.4729957699801</v>
      </c>
      <c r="BM20" s="54">
        <v>1.9626660173528897E-2</v>
      </c>
      <c r="BN20" s="54">
        <v>1586.6525207626112</v>
      </c>
      <c r="BO20" s="54">
        <v>0</v>
      </c>
      <c r="BP20" s="54">
        <v>0</v>
      </c>
      <c r="BQ20" s="55">
        <v>194853.24549423807</v>
      </c>
      <c r="BR20" s="54">
        <v>865708.6419441005</v>
      </c>
      <c r="BS20" s="54">
        <v>0</v>
      </c>
      <c r="BT20" s="54">
        <v>0</v>
      </c>
      <c r="BU20" s="140">
        <v>865708.6419441005</v>
      </c>
      <c r="BV20" s="54">
        <v>0</v>
      </c>
      <c r="BW20" s="54">
        <v>0</v>
      </c>
      <c r="BX20" s="54">
        <v>-347.87818470825056</v>
      </c>
      <c r="BY20" s="141">
        <v>-347.87818470825056</v>
      </c>
      <c r="BZ20" s="141">
        <v>-347.87818470825056</v>
      </c>
      <c r="CA20" s="54">
        <v>0</v>
      </c>
      <c r="CB20" s="54"/>
      <c r="CC20" s="54"/>
      <c r="CD20" s="58">
        <v>53818.38097833436</v>
      </c>
      <c r="CE20" s="55">
        <v>53818.38097833436</v>
      </c>
      <c r="CF20" s="142">
        <v>919179.14473772666</v>
      </c>
      <c r="CG20" s="143">
        <v>1114032.3902319646</v>
      </c>
      <c r="CH20" s="143">
        <f>ponuda2013!BY20</f>
        <v>1114032.3902319646</v>
      </c>
      <c r="CI20" s="62">
        <f t="shared" si="0"/>
        <v>0</v>
      </c>
      <c r="CL20" s="62"/>
    </row>
    <row r="21" spans="1:90" customFormat="1" ht="15" x14ac:dyDescent="0.25">
      <c r="A21" s="139">
        <v>14</v>
      </c>
      <c r="B21" s="64" t="s">
        <v>243</v>
      </c>
      <c r="C21" s="65" t="s">
        <v>307</v>
      </c>
      <c r="D21" s="54">
        <v>2005.077823430518</v>
      </c>
      <c r="E21" s="54">
        <v>0</v>
      </c>
      <c r="F21" s="54">
        <v>46.399944114004178</v>
      </c>
      <c r="G21" s="54">
        <v>1220.0401409082326</v>
      </c>
      <c r="H21" s="54">
        <v>9666.152159202411</v>
      </c>
      <c r="I21" s="54">
        <v>0</v>
      </c>
      <c r="J21" s="54">
        <v>188.25916013546845</v>
      </c>
      <c r="K21" s="54">
        <v>0</v>
      </c>
      <c r="L21" s="54">
        <v>0</v>
      </c>
      <c r="M21" s="54">
        <v>0</v>
      </c>
      <c r="N21" s="54">
        <v>153.67319266143565</v>
      </c>
      <c r="O21" s="54">
        <v>441.25396173468988</v>
      </c>
      <c r="P21" s="54">
        <v>2317.1884134321886</v>
      </c>
      <c r="Q21" s="54">
        <v>11204.156944575438</v>
      </c>
      <c r="R21" s="54">
        <v>16.318583531926496</v>
      </c>
      <c r="S21" s="54">
        <v>131.94096680273231</v>
      </c>
      <c r="T21" s="54">
        <v>86.423079472624892</v>
      </c>
      <c r="U21" s="54">
        <v>-7.5233335026848023</v>
      </c>
      <c r="V21" s="54">
        <v>158.20754806909596</v>
      </c>
      <c r="W21" s="54">
        <v>2.4452798658786734</v>
      </c>
      <c r="X21" s="54">
        <v>334.56837829003524</v>
      </c>
      <c r="Y21" s="54">
        <v>502.70425803311252</v>
      </c>
      <c r="Z21" s="54">
        <v>27.606297884147875</v>
      </c>
      <c r="AA21" s="54">
        <v>0</v>
      </c>
      <c r="AB21" s="54">
        <v>0</v>
      </c>
      <c r="AC21" s="54">
        <v>278.60297206307172</v>
      </c>
      <c r="AD21" s="54">
        <v>91300.530164937372</v>
      </c>
      <c r="AE21" s="54">
        <v>121.39254712156716</v>
      </c>
      <c r="AF21" s="54">
        <v>1343.9116497818604</v>
      </c>
      <c r="AG21" s="54">
        <v>2722.4125918782524</v>
      </c>
      <c r="AH21" s="54">
        <v>3.7410165626129772</v>
      </c>
      <c r="AI21" s="54">
        <v>0</v>
      </c>
      <c r="AJ21" s="54">
        <v>0</v>
      </c>
      <c r="AK21" s="54">
        <v>634.34780217140985</v>
      </c>
      <c r="AL21" s="54">
        <v>0</v>
      </c>
      <c r="AM21" s="54">
        <v>3306.1616435650903</v>
      </c>
      <c r="AN21" s="54">
        <v>0.30434076401298882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3354.3516950229046</v>
      </c>
      <c r="AV21" s="54">
        <v>0</v>
      </c>
      <c r="AW21" s="54">
        <v>21.425944268709348</v>
      </c>
      <c r="AX21" s="54">
        <v>1856.5004380251762</v>
      </c>
      <c r="AY21" s="54">
        <v>205.57779474137163</v>
      </c>
      <c r="AZ21" s="54">
        <v>0</v>
      </c>
      <c r="BA21" s="54">
        <v>119.05831236401717</v>
      </c>
      <c r="BB21" s="54">
        <v>0</v>
      </c>
      <c r="BC21" s="54">
        <v>4.1638249358468187</v>
      </c>
      <c r="BD21" s="54">
        <v>0</v>
      </c>
      <c r="BE21" s="54">
        <v>107.65624783792082</v>
      </c>
      <c r="BF21" s="54">
        <v>26181.044322248901</v>
      </c>
      <c r="BG21" s="54">
        <v>163.51478979363108</v>
      </c>
      <c r="BH21" s="54">
        <v>3488.2167633096101</v>
      </c>
      <c r="BI21" s="54">
        <v>261.42024927938888</v>
      </c>
      <c r="BJ21" s="54">
        <v>2098.7132945767703</v>
      </c>
      <c r="BK21" s="54">
        <v>0</v>
      </c>
      <c r="BL21" s="54">
        <v>1123.2002583269464</v>
      </c>
      <c r="BM21" s="54">
        <v>0</v>
      </c>
      <c r="BN21" s="54">
        <v>3621.273558515079</v>
      </c>
      <c r="BO21" s="54">
        <v>0</v>
      </c>
      <c r="BP21" s="54">
        <v>0</v>
      </c>
      <c r="BQ21" s="55">
        <v>170812.41502073273</v>
      </c>
      <c r="BR21" s="54">
        <v>153262.96684015356</v>
      </c>
      <c r="BS21" s="54">
        <v>0</v>
      </c>
      <c r="BT21" s="54">
        <v>0</v>
      </c>
      <c r="BU21" s="140">
        <v>153262.96684015356</v>
      </c>
      <c r="BV21" s="54">
        <v>33.208090120942074</v>
      </c>
      <c r="BW21" s="54">
        <v>0</v>
      </c>
      <c r="BX21" s="54">
        <v>-231.09968211421847</v>
      </c>
      <c r="BY21" s="141">
        <v>-231.09968211421847</v>
      </c>
      <c r="BZ21" s="141">
        <v>-197.89159199327639</v>
      </c>
      <c r="CA21" s="54">
        <v>0</v>
      </c>
      <c r="CB21" s="54"/>
      <c r="CC21" s="54"/>
      <c r="CD21" s="58">
        <v>40310.805215392284</v>
      </c>
      <c r="CE21" s="55">
        <v>40310.805215392284</v>
      </c>
      <c r="CF21" s="142">
        <v>193375.88046355257</v>
      </c>
      <c r="CG21" s="143">
        <v>364188.29548428534</v>
      </c>
      <c r="CH21" s="143">
        <f>ponuda2013!BY21</f>
        <v>364188.29548428534</v>
      </c>
      <c r="CI21" s="62">
        <f t="shared" si="0"/>
        <v>0</v>
      </c>
      <c r="CL21" s="62"/>
    </row>
    <row r="22" spans="1:90" customFormat="1" ht="15" x14ac:dyDescent="0.25">
      <c r="A22" s="139">
        <v>15</v>
      </c>
      <c r="B22" s="64" t="s">
        <v>244</v>
      </c>
      <c r="C22" s="65" t="s">
        <v>308</v>
      </c>
      <c r="D22" s="54">
        <v>26.025386305988125</v>
      </c>
      <c r="E22" s="54">
        <v>0</v>
      </c>
      <c r="F22" s="54">
        <v>3.1296132032012274</v>
      </c>
      <c r="G22" s="54">
        <v>0</v>
      </c>
      <c r="H22" s="54">
        <v>455.2442278574523</v>
      </c>
      <c r="I22" s="54">
        <v>0</v>
      </c>
      <c r="J22" s="54">
        <v>51.429747619646648</v>
      </c>
      <c r="K22" s="54">
        <v>21.764929598207697</v>
      </c>
      <c r="L22" s="54">
        <v>156.10233166939716</v>
      </c>
      <c r="M22" s="54">
        <v>0</v>
      </c>
      <c r="N22" s="54">
        <v>39.692604304346112</v>
      </c>
      <c r="O22" s="54">
        <v>38.651986978855476</v>
      </c>
      <c r="P22" s="54">
        <v>340.46104569841697</v>
      </c>
      <c r="Q22" s="54">
        <v>182.08185975400519</v>
      </c>
      <c r="R22" s="54">
        <v>3323.7255607665716</v>
      </c>
      <c r="S22" s="54">
        <v>22364.413157785119</v>
      </c>
      <c r="T22" s="54">
        <v>1036.7750826204867</v>
      </c>
      <c r="U22" s="54">
        <v>-558.49961300383848</v>
      </c>
      <c r="V22" s="54">
        <v>3405.868960310971</v>
      </c>
      <c r="W22" s="54">
        <v>696.7028764396382</v>
      </c>
      <c r="X22" s="54">
        <v>1591.8742574073972</v>
      </c>
      <c r="Y22" s="54">
        <v>665.39309381371288</v>
      </c>
      <c r="Z22" s="54">
        <v>688.72159587888279</v>
      </c>
      <c r="AA22" s="54">
        <v>0</v>
      </c>
      <c r="AB22" s="54">
        <v>0</v>
      </c>
      <c r="AC22" s="54">
        <v>16.126189285438535</v>
      </c>
      <c r="AD22" s="54">
        <v>8958.0551092462938</v>
      </c>
      <c r="AE22" s="54">
        <v>0</v>
      </c>
      <c r="AF22" s="54">
        <v>166.45840151748473</v>
      </c>
      <c r="AG22" s="54">
        <v>2.2765643680507432</v>
      </c>
      <c r="AH22" s="54">
        <v>5.7729463183964462</v>
      </c>
      <c r="AI22" s="54">
        <v>0</v>
      </c>
      <c r="AJ22" s="54">
        <v>0</v>
      </c>
      <c r="AK22" s="54">
        <v>108.45481485227995</v>
      </c>
      <c r="AL22" s="54">
        <v>0</v>
      </c>
      <c r="AM22" s="54">
        <v>39.490232486738961</v>
      </c>
      <c r="AN22" s="54">
        <v>17.051638228797675</v>
      </c>
      <c r="AO22" s="54">
        <v>0</v>
      </c>
      <c r="AP22" s="54">
        <v>0</v>
      </c>
      <c r="AQ22" s="54">
        <v>0.40161100674400807</v>
      </c>
      <c r="AR22" s="54">
        <v>0</v>
      </c>
      <c r="AS22" s="54">
        <v>0</v>
      </c>
      <c r="AT22" s="54">
        <v>0</v>
      </c>
      <c r="AU22" s="54">
        <v>804.71324410672094</v>
      </c>
      <c r="AV22" s="54">
        <v>0</v>
      </c>
      <c r="AW22" s="54">
        <v>0</v>
      </c>
      <c r="AX22" s="54">
        <v>11.977320813324219</v>
      </c>
      <c r="AY22" s="54">
        <v>0</v>
      </c>
      <c r="AZ22" s="54">
        <v>0</v>
      </c>
      <c r="BA22" s="54">
        <v>1.0051650007801725</v>
      </c>
      <c r="BB22" s="54">
        <v>0</v>
      </c>
      <c r="BC22" s="54">
        <v>0</v>
      </c>
      <c r="BD22" s="54">
        <v>0</v>
      </c>
      <c r="BE22" s="54">
        <v>6.0450201658786415</v>
      </c>
      <c r="BF22" s="54">
        <v>0.36009878572799187</v>
      </c>
      <c r="BG22" s="54">
        <v>0</v>
      </c>
      <c r="BH22" s="54">
        <v>5.3243284074044404</v>
      </c>
      <c r="BI22" s="54">
        <v>0</v>
      </c>
      <c r="BJ22" s="54">
        <v>10.206614566849579</v>
      </c>
      <c r="BK22" s="54">
        <v>14.003724706295539</v>
      </c>
      <c r="BL22" s="54">
        <v>0</v>
      </c>
      <c r="BM22" s="54">
        <v>0</v>
      </c>
      <c r="BN22" s="54">
        <v>6.265079266372541</v>
      </c>
      <c r="BO22" s="54">
        <v>0</v>
      </c>
      <c r="BP22" s="54">
        <v>0</v>
      </c>
      <c r="BQ22" s="55">
        <v>44703.546808138031</v>
      </c>
      <c r="BR22" s="54">
        <v>505.08106403272814</v>
      </c>
      <c r="BS22" s="54">
        <v>0</v>
      </c>
      <c r="BT22" s="54">
        <v>0</v>
      </c>
      <c r="BU22" s="140">
        <v>505.08106403272814</v>
      </c>
      <c r="BV22" s="54">
        <v>1619.9088655812016</v>
      </c>
      <c r="BW22" s="54">
        <v>0</v>
      </c>
      <c r="BX22" s="54">
        <v>-181.28101771387193</v>
      </c>
      <c r="BY22" s="141">
        <v>-181.28101771387193</v>
      </c>
      <c r="BZ22" s="141">
        <v>1438.6278478673296</v>
      </c>
      <c r="CA22" s="54">
        <v>0</v>
      </c>
      <c r="CB22" s="54"/>
      <c r="CC22" s="54"/>
      <c r="CD22" s="58">
        <v>0</v>
      </c>
      <c r="CE22" s="55">
        <v>0</v>
      </c>
      <c r="CF22" s="142">
        <v>1943.7089119000577</v>
      </c>
      <c r="CG22" s="143">
        <v>46647.255720038091</v>
      </c>
      <c r="CH22" s="143">
        <f>ponuda2013!BY22</f>
        <v>46647.255720038091</v>
      </c>
      <c r="CI22" s="62">
        <f t="shared" si="0"/>
        <v>0</v>
      </c>
      <c r="CL22" s="62"/>
    </row>
    <row r="23" spans="1:90" customFormat="1" ht="15" x14ac:dyDescent="0.25">
      <c r="A23" s="139">
        <v>16</v>
      </c>
      <c r="B23" s="64" t="s">
        <v>245</v>
      </c>
      <c r="C23" s="65" t="s">
        <v>309</v>
      </c>
      <c r="D23" s="54">
        <v>6651.4177919836802</v>
      </c>
      <c r="E23" s="54">
        <v>0</v>
      </c>
      <c r="F23" s="54">
        <v>0</v>
      </c>
      <c r="G23" s="54">
        <v>0</v>
      </c>
      <c r="H23" s="54">
        <v>6792.2379540497241</v>
      </c>
      <c r="I23" s="54">
        <v>588.01917185813988</v>
      </c>
      <c r="J23" s="54">
        <v>437.11737590680667</v>
      </c>
      <c r="K23" s="54">
        <v>0</v>
      </c>
      <c r="L23" s="54">
        <v>0</v>
      </c>
      <c r="M23" s="54">
        <v>0</v>
      </c>
      <c r="N23" s="54">
        <v>193.86733871688907</v>
      </c>
      <c r="O23" s="54">
        <v>431.49826979391906</v>
      </c>
      <c r="P23" s="54">
        <v>2987.5931036163402</v>
      </c>
      <c r="Q23" s="54">
        <v>373.55685077800456</v>
      </c>
      <c r="R23" s="54">
        <v>72.114624367089704</v>
      </c>
      <c r="S23" s="54">
        <v>3050.9877983193069</v>
      </c>
      <c r="T23" s="54">
        <v>389.22461709136178</v>
      </c>
      <c r="U23" s="54">
        <v>-60.569526095815384</v>
      </c>
      <c r="V23" s="54">
        <v>4646.4249054041366</v>
      </c>
      <c r="W23" s="54">
        <v>29.562565771674389</v>
      </c>
      <c r="X23" s="54">
        <v>11674.412220150505</v>
      </c>
      <c r="Y23" s="54">
        <v>3807.1836485127014</v>
      </c>
      <c r="Z23" s="54">
        <v>2953.5793384846256</v>
      </c>
      <c r="AA23" s="54">
        <v>0</v>
      </c>
      <c r="AB23" s="54">
        <v>0</v>
      </c>
      <c r="AC23" s="54">
        <v>548.23877034588747</v>
      </c>
      <c r="AD23" s="54">
        <v>16927.53552845784</v>
      </c>
      <c r="AE23" s="54">
        <v>3137.0128768988775</v>
      </c>
      <c r="AF23" s="54">
        <v>4665.7463712014487</v>
      </c>
      <c r="AG23" s="54">
        <v>2578.0814498770301</v>
      </c>
      <c r="AH23" s="54">
        <v>36.80422457456995</v>
      </c>
      <c r="AI23" s="54">
        <v>0</v>
      </c>
      <c r="AJ23" s="54">
        <v>0</v>
      </c>
      <c r="AK23" s="54">
        <v>336.13419932744472</v>
      </c>
      <c r="AL23" s="54">
        <v>0</v>
      </c>
      <c r="AM23" s="54">
        <v>1129.5904395150328</v>
      </c>
      <c r="AN23" s="54">
        <v>3.8465562361912338</v>
      </c>
      <c r="AO23" s="54">
        <v>0</v>
      </c>
      <c r="AP23" s="54">
        <v>0</v>
      </c>
      <c r="AQ23" s="54">
        <v>147.00358687447891</v>
      </c>
      <c r="AR23" s="54">
        <v>2923.7861168549498</v>
      </c>
      <c r="AS23" s="54">
        <v>0</v>
      </c>
      <c r="AT23" s="54">
        <v>0</v>
      </c>
      <c r="AU23" s="54">
        <v>8505.7072006303188</v>
      </c>
      <c r="AV23" s="54">
        <v>0</v>
      </c>
      <c r="AW23" s="54">
        <v>58.189032279580047</v>
      </c>
      <c r="AX23" s="54">
        <v>3428.4713835802118</v>
      </c>
      <c r="AY23" s="54">
        <v>1114.9486635260625</v>
      </c>
      <c r="AZ23" s="54">
        <v>12.232101793723933</v>
      </c>
      <c r="BA23" s="54">
        <v>0</v>
      </c>
      <c r="BB23" s="54">
        <v>0</v>
      </c>
      <c r="BC23" s="54">
        <v>232.13703573924795</v>
      </c>
      <c r="BD23" s="54">
        <v>0</v>
      </c>
      <c r="BE23" s="54">
        <v>256.08266477259701</v>
      </c>
      <c r="BF23" s="54">
        <v>58650.331916130155</v>
      </c>
      <c r="BG23" s="54">
        <v>2393.0586971227553</v>
      </c>
      <c r="BH23" s="54">
        <v>273.40135305567401</v>
      </c>
      <c r="BI23" s="54">
        <v>71.983392205549137</v>
      </c>
      <c r="BJ23" s="54">
        <v>1223.6816713006035</v>
      </c>
      <c r="BK23" s="54">
        <v>51.048418228432141</v>
      </c>
      <c r="BL23" s="54">
        <v>1127.7181949378098</v>
      </c>
      <c r="BM23" s="54">
        <v>0</v>
      </c>
      <c r="BN23" s="54">
        <v>1876.6794911328927</v>
      </c>
      <c r="BO23" s="54">
        <v>0</v>
      </c>
      <c r="BP23" s="54">
        <v>0</v>
      </c>
      <c r="BQ23" s="55">
        <v>156727.67938530844</v>
      </c>
      <c r="BR23" s="54">
        <v>21978.284137585779</v>
      </c>
      <c r="BS23" s="54">
        <v>0</v>
      </c>
      <c r="BT23" s="54">
        <v>0</v>
      </c>
      <c r="BU23" s="140">
        <v>21978.284137585779</v>
      </c>
      <c r="BV23" s="54">
        <v>5413.9401550128587</v>
      </c>
      <c r="BW23" s="54">
        <v>0</v>
      </c>
      <c r="BX23" s="54">
        <v>-219.88211775099759</v>
      </c>
      <c r="BY23" s="141">
        <v>-219.88211775099759</v>
      </c>
      <c r="BZ23" s="141">
        <v>5194.0580372618615</v>
      </c>
      <c r="CA23" s="54">
        <v>0</v>
      </c>
      <c r="CB23" s="54"/>
      <c r="CC23" s="54"/>
      <c r="CD23" s="58">
        <v>0</v>
      </c>
      <c r="CE23" s="55">
        <v>0</v>
      </c>
      <c r="CF23" s="142">
        <v>27172.342174847639</v>
      </c>
      <c r="CG23" s="143">
        <v>183900.02156015608</v>
      </c>
      <c r="CH23" s="143">
        <f>ponuda2013!BY23</f>
        <v>183900.02156015608</v>
      </c>
      <c r="CI23" s="62">
        <f t="shared" si="0"/>
        <v>0</v>
      </c>
      <c r="CL23" s="62"/>
    </row>
    <row r="24" spans="1:90" customFormat="1" ht="15" x14ac:dyDescent="0.25">
      <c r="A24" s="139">
        <v>17</v>
      </c>
      <c r="B24" s="64" t="s">
        <v>246</v>
      </c>
      <c r="C24" s="65" t="s">
        <v>310</v>
      </c>
      <c r="D24" s="54">
        <v>483.34197213561754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166.4939560223516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258.68454474071416</v>
      </c>
      <c r="T24" s="54">
        <v>9364.9255929184492</v>
      </c>
      <c r="U24" s="54">
        <v>-193.91457699510767</v>
      </c>
      <c r="V24" s="54">
        <v>0</v>
      </c>
      <c r="W24" s="54">
        <v>146.07261476724895</v>
      </c>
      <c r="X24" s="54">
        <v>1380.6148050119411</v>
      </c>
      <c r="Y24" s="54">
        <v>242.73111927997363</v>
      </c>
      <c r="Z24" s="54">
        <v>2066.9171459671211</v>
      </c>
      <c r="AA24" s="54">
        <v>0</v>
      </c>
      <c r="AB24" s="54">
        <v>0</v>
      </c>
      <c r="AC24" s="54">
        <v>89.253682708357758</v>
      </c>
      <c r="AD24" s="54">
        <v>2097.3709377680302</v>
      </c>
      <c r="AE24" s="54">
        <v>813.59800043045186</v>
      </c>
      <c r="AF24" s="54">
        <v>3753.8461548590003</v>
      </c>
      <c r="AG24" s="54">
        <v>2690.2168785619829</v>
      </c>
      <c r="AH24" s="54">
        <v>19.716847343814301</v>
      </c>
      <c r="AI24" s="54">
        <v>0</v>
      </c>
      <c r="AJ24" s="54">
        <v>174.41791453312109</v>
      </c>
      <c r="AK24" s="54">
        <v>319.38316970962626</v>
      </c>
      <c r="AL24" s="54">
        <v>5.5043413669770489</v>
      </c>
      <c r="AM24" s="54">
        <v>2022.8752799321128</v>
      </c>
      <c r="AN24" s="54">
        <v>192.08881710727005</v>
      </c>
      <c r="AO24" s="54">
        <v>194.22252108720392</v>
      </c>
      <c r="AP24" s="54">
        <v>7033.4483459785342</v>
      </c>
      <c r="AQ24" s="54">
        <v>6530.6257186753</v>
      </c>
      <c r="AR24" s="54">
        <v>9611.3648151727175</v>
      </c>
      <c r="AS24" s="54">
        <v>1398.5969393280627</v>
      </c>
      <c r="AT24" s="54">
        <v>595.00069591208751</v>
      </c>
      <c r="AU24" s="54">
        <v>679.59009804670222</v>
      </c>
      <c r="AV24" s="54">
        <v>0</v>
      </c>
      <c r="AW24" s="54">
        <v>588.79183811465168</v>
      </c>
      <c r="AX24" s="54">
        <v>585.89010652475054</v>
      </c>
      <c r="AY24" s="54">
        <v>2703.2306057255719</v>
      </c>
      <c r="AZ24" s="54">
        <v>200.2967396099593</v>
      </c>
      <c r="BA24" s="54">
        <v>1086.6701826785456</v>
      </c>
      <c r="BB24" s="54">
        <v>0</v>
      </c>
      <c r="BC24" s="54">
        <v>22.734493977341732</v>
      </c>
      <c r="BD24" s="54">
        <v>65.872432659734841</v>
      </c>
      <c r="BE24" s="54">
        <v>1126.8068801234879</v>
      </c>
      <c r="BF24" s="54">
        <v>54241.482761212013</v>
      </c>
      <c r="BG24" s="54">
        <v>5692.3064208999385</v>
      </c>
      <c r="BH24" s="54">
        <v>15457.739383443792</v>
      </c>
      <c r="BI24" s="54">
        <v>0</v>
      </c>
      <c r="BJ24" s="54">
        <v>297.74580707318955</v>
      </c>
      <c r="BK24" s="54">
        <v>482.80776930678809</v>
      </c>
      <c r="BL24" s="54">
        <v>2673.2137556501357</v>
      </c>
      <c r="BM24" s="54">
        <v>4064.0772056613346</v>
      </c>
      <c r="BN24" s="54">
        <v>429.97581369554496</v>
      </c>
      <c r="BO24" s="54">
        <v>0</v>
      </c>
      <c r="BP24" s="54">
        <v>0</v>
      </c>
      <c r="BQ24" s="55">
        <v>141856.63052872644</v>
      </c>
      <c r="BR24" s="54">
        <v>183708.01752039907</v>
      </c>
      <c r="BS24" s="54">
        <v>0</v>
      </c>
      <c r="BT24" s="54">
        <v>0</v>
      </c>
      <c r="BU24" s="140">
        <v>183708.01752039907</v>
      </c>
      <c r="BV24" s="54">
        <v>50584.699658075486</v>
      </c>
      <c r="BW24" s="54">
        <v>0</v>
      </c>
      <c r="BX24" s="54">
        <v>-382.19882936767095</v>
      </c>
      <c r="BY24" s="141">
        <v>-382.19882936767095</v>
      </c>
      <c r="BZ24" s="141">
        <v>50202.500828707816</v>
      </c>
      <c r="CA24" s="54">
        <v>0</v>
      </c>
      <c r="CB24" s="54"/>
      <c r="CC24" s="54"/>
      <c r="CD24" s="58">
        <v>36534.763024150372</v>
      </c>
      <c r="CE24" s="55">
        <v>36534.763024150372</v>
      </c>
      <c r="CF24" s="142">
        <v>270445.28137325728</v>
      </c>
      <c r="CG24" s="143">
        <v>412301.91190198372</v>
      </c>
      <c r="CH24" s="143">
        <f>ponuda2013!BY24</f>
        <v>412301.91190198372</v>
      </c>
      <c r="CI24" s="62">
        <f t="shared" si="0"/>
        <v>0</v>
      </c>
      <c r="CL24" s="62"/>
    </row>
    <row r="25" spans="1:90" customFormat="1" ht="15" x14ac:dyDescent="0.25">
      <c r="A25" s="139">
        <v>18</v>
      </c>
      <c r="B25" s="64" t="s">
        <v>247</v>
      </c>
      <c r="C25" s="65" t="s">
        <v>311</v>
      </c>
      <c r="D25" s="54">
        <v>956.81707071933454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38.493111301256285</v>
      </c>
      <c r="S25" s="54">
        <v>470.85949357226048</v>
      </c>
      <c r="T25" s="54">
        <v>577.69254161044489</v>
      </c>
      <c r="U25" s="54">
        <v>-567.21231051659572</v>
      </c>
      <c r="V25" s="54">
        <v>1166.2954315211366</v>
      </c>
      <c r="W25" s="54">
        <v>46.0630962908958</v>
      </c>
      <c r="X25" s="54">
        <v>1013.0155913215231</v>
      </c>
      <c r="Y25" s="54">
        <v>268.51662566203004</v>
      </c>
      <c r="Z25" s="54">
        <v>1951.8039769889281</v>
      </c>
      <c r="AA25" s="54">
        <v>0</v>
      </c>
      <c r="AB25" s="54">
        <v>0</v>
      </c>
      <c r="AC25" s="54">
        <v>313.67631529480565</v>
      </c>
      <c r="AD25" s="54">
        <v>20658.071870680455</v>
      </c>
      <c r="AE25" s="54">
        <v>113.12933713770792</v>
      </c>
      <c r="AF25" s="54">
        <v>2102.7075349282932</v>
      </c>
      <c r="AG25" s="54">
        <v>1138.4649096469223</v>
      </c>
      <c r="AH25" s="54">
        <v>95.691477278363621</v>
      </c>
      <c r="AI25" s="54">
        <v>0</v>
      </c>
      <c r="AJ25" s="54">
        <v>0</v>
      </c>
      <c r="AK25" s="54">
        <v>618.3905403483559</v>
      </c>
      <c r="AL25" s="54">
        <v>0</v>
      </c>
      <c r="AM25" s="54">
        <v>1889.1940798037422</v>
      </c>
      <c r="AN25" s="54">
        <v>1.2435522370723242</v>
      </c>
      <c r="AO25" s="54">
        <v>127.98437211042537</v>
      </c>
      <c r="AP25" s="54">
        <v>0.35705488548110875</v>
      </c>
      <c r="AQ25" s="54">
        <v>17.416887561435132</v>
      </c>
      <c r="AR25" s="54">
        <v>64.565470615411684</v>
      </c>
      <c r="AS25" s="54">
        <v>0.53447741239226276</v>
      </c>
      <c r="AT25" s="54">
        <v>0</v>
      </c>
      <c r="AU25" s="54">
        <v>26032.094859284203</v>
      </c>
      <c r="AV25" s="54">
        <v>0</v>
      </c>
      <c r="AW25" s="54">
        <v>2.4423877041900819</v>
      </c>
      <c r="AX25" s="54">
        <v>98.987059279264415</v>
      </c>
      <c r="AY25" s="54">
        <v>493.03485762051486</v>
      </c>
      <c r="AZ25" s="54">
        <v>2.2274137432959735</v>
      </c>
      <c r="BA25" s="54">
        <v>11.409043676685101</v>
      </c>
      <c r="BB25" s="54">
        <v>0</v>
      </c>
      <c r="BC25" s="54">
        <v>12.271148706794037</v>
      </c>
      <c r="BD25" s="54">
        <v>0</v>
      </c>
      <c r="BE25" s="54">
        <v>977.25777839715192</v>
      </c>
      <c r="BF25" s="54">
        <v>322.17904404167319</v>
      </c>
      <c r="BG25" s="54">
        <v>1631.0173428405715</v>
      </c>
      <c r="BH25" s="54">
        <v>618.73400385173818</v>
      </c>
      <c r="BI25" s="54">
        <v>97.113952052681938</v>
      </c>
      <c r="BJ25" s="54">
        <v>721.68911553032376</v>
      </c>
      <c r="BK25" s="54">
        <v>144.46521778783682</v>
      </c>
      <c r="BL25" s="54">
        <v>694.52788340944289</v>
      </c>
      <c r="BM25" s="54">
        <v>326.36452004954788</v>
      </c>
      <c r="BN25" s="54">
        <v>669.29527224418348</v>
      </c>
      <c r="BO25" s="54">
        <v>0</v>
      </c>
      <c r="BP25" s="54">
        <v>0</v>
      </c>
      <c r="BQ25" s="55">
        <v>65918.883408632173</v>
      </c>
      <c r="BR25" s="54">
        <v>579536.39751784923</v>
      </c>
      <c r="BS25" s="54">
        <v>0</v>
      </c>
      <c r="BT25" s="54">
        <v>0</v>
      </c>
      <c r="BU25" s="140">
        <v>579536.39751784923</v>
      </c>
      <c r="BV25" s="54">
        <v>15750.877145829296</v>
      </c>
      <c r="BW25" s="54">
        <v>0</v>
      </c>
      <c r="BX25" s="54">
        <v>-486.93208268620202</v>
      </c>
      <c r="BY25" s="141">
        <v>-486.93208268620202</v>
      </c>
      <c r="BZ25" s="141">
        <v>15263.945063143094</v>
      </c>
      <c r="CA25" s="54">
        <v>0</v>
      </c>
      <c r="CB25" s="54"/>
      <c r="CC25" s="54"/>
      <c r="CD25" s="58">
        <v>4567.0339243947319</v>
      </c>
      <c r="CE25" s="55">
        <v>4567.0339243947319</v>
      </c>
      <c r="CF25" s="142">
        <v>599367.37650538702</v>
      </c>
      <c r="CG25" s="143">
        <v>665286.25991401915</v>
      </c>
      <c r="CH25" s="143">
        <f>ponuda2013!BY25</f>
        <v>665286.25991401915</v>
      </c>
      <c r="CI25" s="62">
        <f t="shared" si="0"/>
        <v>0</v>
      </c>
      <c r="CL25" s="62"/>
    </row>
    <row r="26" spans="1:90" customFormat="1" ht="15" x14ac:dyDescent="0.25">
      <c r="A26" s="139">
        <v>19</v>
      </c>
      <c r="B26" s="64" t="s">
        <v>248</v>
      </c>
      <c r="C26" s="65" t="s">
        <v>312</v>
      </c>
      <c r="D26" s="54">
        <v>8460.6742112390966</v>
      </c>
      <c r="E26" s="54">
        <v>0</v>
      </c>
      <c r="F26" s="54">
        <v>0</v>
      </c>
      <c r="G26" s="54">
        <v>5273.3042072542121</v>
      </c>
      <c r="H26" s="54">
        <v>2674.3097253943797</v>
      </c>
      <c r="I26" s="54">
        <v>762.28308632968276</v>
      </c>
      <c r="J26" s="54">
        <v>0</v>
      </c>
      <c r="K26" s="54">
        <v>0</v>
      </c>
      <c r="L26" s="54">
        <v>558.19495593909778</v>
      </c>
      <c r="M26" s="54">
        <v>0</v>
      </c>
      <c r="N26" s="54">
        <v>0</v>
      </c>
      <c r="O26" s="54">
        <v>4.8144195298182995</v>
      </c>
      <c r="P26" s="54">
        <v>379.55786465108753</v>
      </c>
      <c r="Q26" s="54">
        <v>367.39032477747662</v>
      </c>
      <c r="R26" s="54">
        <v>0</v>
      </c>
      <c r="S26" s="54">
        <v>1242.6210654167348</v>
      </c>
      <c r="T26" s="54">
        <v>75.49825764727936</v>
      </c>
      <c r="U26" s="54">
        <v>-39.367430939275373</v>
      </c>
      <c r="V26" s="54">
        <v>2903.8287921329188</v>
      </c>
      <c r="W26" s="54">
        <v>44.58896283930693</v>
      </c>
      <c r="X26" s="54">
        <v>5197.3685342671552</v>
      </c>
      <c r="Y26" s="54">
        <v>368.33073077806296</v>
      </c>
      <c r="Z26" s="54">
        <v>4527.0881241294583</v>
      </c>
      <c r="AA26" s="54">
        <v>0</v>
      </c>
      <c r="AB26" s="54">
        <v>0</v>
      </c>
      <c r="AC26" s="54">
        <v>207.65035262664045</v>
      </c>
      <c r="AD26" s="54">
        <v>17198.094713182672</v>
      </c>
      <c r="AE26" s="54">
        <v>102.74611803856948</v>
      </c>
      <c r="AF26" s="54">
        <v>2938.4231062964523</v>
      </c>
      <c r="AG26" s="54">
        <v>837.87174799856132</v>
      </c>
      <c r="AH26" s="54">
        <v>122.77133237097785</v>
      </c>
      <c r="AI26" s="54">
        <v>2249.8177244628041</v>
      </c>
      <c r="AJ26" s="54">
        <v>0</v>
      </c>
      <c r="AK26" s="54">
        <v>480.68288152966295</v>
      </c>
      <c r="AL26" s="54">
        <v>0</v>
      </c>
      <c r="AM26" s="54">
        <v>982.84094530028869</v>
      </c>
      <c r="AN26" s="54">
        <v>5.3830661917753364</v>
      </c>
      <c r="AO26" s="54">
        <v>0</v>
      </c>
      <c r="AP26" s="54">
        <v>0</v>
      </c>
      <c r="AQ26" s="54">
        <v>103.67507435719614</v>
      </c>
      <c r="AR26" s="54">
        <v>29.903651600737007</v>
      </c>
      <c r="AS26" s="54">
        <v>18.706102967903263</v>
      </c>
      <c r="AT26" s="54">
        <v>886.16875805010022</v>
      </c>
      <c r="AU26" s="54">
        <v>1565.4018499352846</v>
      </c>
      <c r="AV26" s="54">
        <v>0</v>
      </c>
      <c r="AW26" s="54">
        <v>8.4328679082980793E-2</v>
      </c>
      <c r="AX26" s="54">
        <v>139.40292484856312</v>
      </c>
      <c r="AY26" s="54">
        <v>0</v>
      </c>
      <c r="AZ26" s="54">
        <v>0</v>
      </c>
      <c r="BA26" s="54">
        <v>3.4716405175345835</v>
      </c>
      <c r="BB26" s="54">
        <v>0</v>
      </c>
      <c r="BC26" s="54">
        <v>10.796162508655692</v>
      </c>
      <c r="BD26" s="54">
        <v>0</v>
      </c>
      <c r="BE26" s="54">
        <v>110.07972333174193</v>
      </c>
      <c r="BF26" s="54">
        <v>3339.1684456447647</v>
      </c>
      <c r="BG26" s="54">
        <v>778.47020382568701</v>
      </c>
      <c r="BH26" s="54">
        <v>1428.8336598779636</v>
      </c>
      <c r="BI26" s="54">
        <v>1292.2320937392121</v>
      </c>
      <c r="BJ26" s="54">
        <v>774.80783745513804</v>
      </c>
      <c r="BK26" s="54">
        <v>0</v>
      </c>
      <c r="BL26" s="54">
        <v>359.96643886205788</v>
      </c>
      <c r="BM26" s="54">
        <v>0</v>
      </c>
      <c r="BN26" s="54">
        <v>412.58138086335669</v>
      </c>
      <c r="BO26" s="54">
        <v>0</v>
      </c>
      <c r="BP26" s="54">
        <v>0</v>
      </c>
      <c r="BQ26" s="55">
        <v>69180.518096449858</v>
      </c>
      <c r="BR26" s="54">
        <v>5398.5261210798944</v>
      </c>
      <c r="BS26" s="54">
        <v>0</v>
      </c>
      <c r="BT26" s="54">
        <v>0</v>
      </c>
      <c r="BU26" s="140">
        <v>5398.5261210798944</v>
      </c>
      <c r="BV26" s="54">
        <v>64775.139410016236</v>
      </c>
      <c r="BW26" s="54">
        <v>0</v>
      </c>
      <c r="BX26" s="54">
        <v>-418.90011298285947</v>
      </c>
      <c r="BY26" s="141">
        <v>-418.90011298285947</v>
      </c>
      <c r="BZ26" s="141">
        <v>64356.239297033375</v>
      </c>
      <c r="CA26" s="54">
        <v>0</v>
      </c>
      <c r="CB26" s="54"/>
      <c r="CC26" s="54"/>
      <c r="CD26" s="58">
        <v>0</v>
      </c>
      <c r="CE26" s="55">
        <v>0</v>
      </c>
      <c r="CF26" s="142">
        <v>69754.765418113268</v>
      </c>
      <c r="CG26" s="143">
        <v>138935.28351456311</v>
      </c>
      <c r="CH26" s="143">
        <f>ponuda2013!BY26</f>
        <v>138935.28351456311</v>
      </c>
      <c r="CI26" s="62">
        <f t="shared" si="0"/>
        <v>0</v>
      </c>
      <c r="CL26" s="62"/>
    </row>
    <row r="27" spans="1:90" customFormat="1" ht="15" x14ac:dyDescent="0.25">
      <c r="A27" s="139">
        <v>20</v>
      </c>
      <c r="B27" s="64" t="s">
        <v>249</v>
      </c>
      <c r="C27" s="65" t="s">
        <v>313</v>
      </c>
      <c r="D27" s="54">
        <v>1237.2034677020106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5955.4285551131343</v>
      </c>
      <c r="X27" s="54">
        <v>1620.7051655626419</v>
      </c>
      <c r="Y27" s="54">
        <v>0</v>
      </c>
      <c r="Z27" s="54">
        <v>0</v>
      </c>
      <c r="AA27" s="54">
        <v>0</v>
      </c>
      <c r="AB27" s="54">
        <v>0</v>
      </c>
      <c r="AC27" s="54">
        <v>3823.182860069096</v>
      </c>
      <c r="AD27" s="54">
        <v>7132.7587325369705</v>
      </c>
      <c r="AE27" s="54">
        <v>23225.903277927493</v>
      </c>
      <c r="AF27" s="54">
        <v>3713.711052435428</v>
      </c>
      <c r="AG27" s="54">
        <v>1424.6999862784162</v>
      </c>
      <c r="AH27" s="54">
        <v>8089.5579380451509</v>
      </c>
      <c r="AI27" s="54">
        <v>1645.9537092340963</v>
      </c>
      <c r="AJ27" s="54">
        <v>0</v>
      </c>
      <c r="AK27" s="54">
        <v>1435.4780945451678</v>
      </c>
      <c r="AL27" s="54">
        <v>43.051747746839673</v>
      </c>
      <c r="AM27" s="54">
        <v>152.04361294282921</v>
      </c>
      <c r="AN27" s="54">
        <v>242.56090944403212</v>
      </c>
      <c r="AO27" s="54">
        <v>0</v>
      </c>
      <c r="AP27" s="54">
        <v>285.62130569860835</v>
      </c>
      <c r="AQ27" s="54">
        <v>341.52381177535011</v>
      </c>
      <c r="AR27" s="54">
        <v>0</v>
      </c>
      <c r="AS27" s="54">
        <v>0</v>
      </c>
      <c r="AT27" s="54">
        <v>0</v>
      </c>
      <c r="AU27" s="54">
        <v>249.60896519779558</v>
      </c>
      <c r="AV27" s="54">
        <v>0</v>
      </c>
      <c r="AW27" s="54">
        <v>410.58332462775991</v>
      </c>
      <c r="AX27" s="54">
        <v>49.935452492623675</v>
      </c>
      <c r="AY27" s="54">
        <v>61.102998581711034</v>
      </c>
      <c r="AZ27" s="54">
        <v>954.29595781301634</v>
      </c>
      <c r="BA27" s="54">
        <v>110.56945463570696</v>
      </c>
      <c r="BB27" s="54">
        <v>4551.7135149123787</v>
      </c>
      <c r="BC27" s="54">
        <v>0</v>
      </c>
      <c r="BD27" s="54">
        <v>153.93374430101841</v>
      </c>
      <c r="BE27" s="54">
        <v>384.0690026598985</v>
      </c>
      <c r="BF27" s="54">
        <v>8328.7491203283571</v>
      </c>
      <c r="BG27" s="54">
        <v>114.77267184954692</v>
      </c>
      <c r="BH27" s="54">
        <v>275.68643306571147</v>
      </c>
      <c r="BI27" s="54">
        <v>0</v>
      </c>
      <c r="BJ27" s="54">
        <v>203.09751154399942</v>
      </c>
      <c r="BK27" s="54">
        <v>0</v>
      </c>
      <c r="BL27" s="54">
        <v>133.07540812417574</v>
      </c>
      <c r="BM27" s="54">
        <v>8.5229464147627675E-3</v>
      </c>
      <c r="BN27" s="54">
        <v>666.32482840559544</v>
      </c>
      <c r="BO27" s="54">
        <v>0</v>
      </c>
      <c r="BP27" s="54">
        <v>0</v>
      </c>
      <c r="BQ27" s="55">
        <v>77016.911138542986</v>
      </c>
      <c r="BR27" s="54">
        <v>640363.11975814612</v>
      </c>
      <c r="BS27" s="54">
        <v>0</v>
      </c>
      <c r="BT27" s="54">
        <v>0</v>
      </c>
      <c r="BU27" s="140">
        <v>640363.11975814612</v>
      </c>
      <c r="BV27" s="54">
        <v>579848.69050103577</v>
      </c>
      <c r="BW27" s="54">
        <v>0</v>
      </c>
      <c r="BX27" s="54">
        <v>-430.95951568800763</v>
      </c>
      <c r="BY27" s="141">
        <v>-430.95951568800763</v>
      </c>
      <c r="BZ27" s="141">
        <v>579417.73098534776</v>
      </c>
      <c r="CA27" s="54">
        <v>0</v>
      </c>
      <c r="CB27" s="54"/>
      <c r="CC27" s="54"/>
      <c r="CD27" s="58">
        <v>0</v>
      </c>
      <c r="CE27" s="55">
        <v>0</v>
      </c>
      <c r="CF27" s="142">
        <v>1219780.850743494</v>
      </c>
      <c r="CG27" s="143">
        <v>1296797.7618820369</v>
      </c>
      <c r="CH27" s="143">
        <f>ponuda2013!BY27</f>
        <v>1296797.7618820369</v>
      </c>
      <c r="CI27" s="62">
        <f t="shared" si="0"/>
        <v>0</v>
      </c>
      <c r="CL27" s="62"/>
    </row>
    <row r="28" spans="1:90" customFormat="1" ht="15" x14ac:dyDescent="0.25">
      <c r="A28" s="139">
        <v>21</v>
      </c>
      <c r="B28" s="64" t="s">
        <v>250</v>
      </c>
      <c r="C28" s="65" t="s">
        <v>314</v>
      </c>
      <c r="D28" s="54">
        <v>27.15716374677455</v>
      </c>
      <c r="E28" s="54">
        <v>6.7571021029573273E-5</v>
      </c>
      <c r="F28" s="54">
        <v>0</v>
      </c>
      <c r="G28" s="54">
        <v>331.95297713854154</v>
      </c>
      <c r="H28" s="54">
        <v>15.250648326754428</v>
      </c>
      <c r="I28" s="54">
        <v>1.9435627631496668</v>
      </c>
      <c r="J28" s="54">
        <v>0</v>
      </c>
      <c r="K28" s="54">
        <v>8.4750530709970349</v>
      </c>
      <c r="L28" s="54">
        <v>3.0768108873396063</v>
      </c>
      <c r="M28" s="54">
        <v>0</v>
      </c>
      <c r="N28" s="54">
        <v>-1.564467289103832</v>
      </c>
      <c r="O28" s="54">
        <v>2.0299306804172841</v>
      </c>
      <c r="P28" s="54">
        <v>21.542810391047905</v>
      </c>
      <c r="Q28" s="54">
        <v>-7.2781125106889926</v>
      </c>
      <c r="R28" s="54">
        <v>-5.5164334604636771</v>
      </c>
      <c r="S28" s="54">
        <v>-105.35553130130727</v>
      </c>
      <c r="T28" s="54">
        <v>-39.867753002113851</v>
      </c>
      <c r="U28" s="54">
        <v>3.0756686835253837</v>
      </c>
      <c r="V28" s="54">
        <v>-19.867072372762053</v>
      </c>
      <c r="W28" s="54">
        <v>-5.8078665168376613</v>
      </c>
      <c r="X28" s="54">
        <v>2603.2336185183235</v>
      </c>
      <c r="Y28" s="54">
        <v>2.0974611796698706</v>
      </c>
      <c r="Z28" s="54">
        <v>-348.75388401786046</v>
      </c>
      <c r="AA28" s="54">
        <v>-4.2018282633366129</v>
      </c>
      <c r="AB28" s="54">
        <v>-0.60677799480743666</v>
      </c>
      <c r="AC28" s="54">
        <v>5.0200385209564207</v>
      </c>
      <c r="AD28" s="54">
        <v>-4.352302854295969</v>
      </c>
      <c r="AE28" s="54">
        <v>210.28412298649053</v>
      </c>
      <c r="AF28" s="54">
        <v>256.29655411324205</v>
      </c>
      <c r="AG28" s="54">
        <v>49.176684117409138</v>
      </c>
      <c r="AH28" s="54">
        <v>-352.07840214147569</v>
      </c>
      <c r="AI28" s="54">
        <v>-88.952441792956094</v>
      </c>
      <c r="AJ28" s="54">
        <v>-909.68772834891865</v>
      </c>
      <c r="AK28" s="54">
        <v>4.5780395500009003</v>
      </c>
      <c r="AL28" s="54">
        <v>0</v>
      </c>
      <c r="AM28" s="54">
        <v>19.633613841292796</v>
      </c>
      <c r="AN28" s="54">
        <v>-0.41267376731568817</v>
      </c>
      <c r="AO28" s="54">
        <v>-0.43353720692174991</v>
      </c>
      <c r="AP28" s="54">
        <v>-10.289794235796213</v>
      </c>
      <c r="AQ28" s="54">
        <v>13.295465206210991</v>
      </c>
      <c r="AR28" s="54">
        <v>50.479267005161262</v>
      </c>
      <c r="AS28" s="54">
        <v>0</v>
      </c>
      <c r="AT28" s="54">
        <v>0</v>
      </c>
      <c r="AU28" s="54">
        <v>4.973600624205246</v>
      </c>
      <c r="AV28" s="54">
        <v>0</v>
      </c>
      <c r="AW28" s="54">
        <v>120.1189967415451</v>
      </c>
      <c r="AX28" s="54">
        <v>51.959031121181816</v>
      </c>
      <c r="AY28" s="54">
        <v>12.358457187233238</v>
      </c>
      <c r="AZ28" s="54">
        <v>-4.2916049308910638E-2</v>
      </c>
      <c r="BA28" s="54">
        <v>0</v>
      </c>
      <c r="BB28" s="54">
        <v>49.434063831250803</v>
      </c>
      <c r="BC28" s="54">
        <v>0</v>
      </c>
      <c r="BD28" s="54">
        <v>-0.14899491008951352</v>
      </c>
      <c r="BE28" s="54">
        <v>1.5451071866171384</v>
      </c>
      <c r="BF28" s="54">
        <v>100584.75911174405</v>
      </c>
      <c r="BG28" s="54">
        <v>10.419447579705375</v>
      </c>
      <c r="BH28" s="54">
        <v>159.34196976717831</v>
      </c>
      <c r="BI28" s="54">
        <v>0</v>
      </c>
      <c r="BJ28" s="54">
        <v>-36.582754946642147</v>
      </c>
      <c r="BK28" s="54">
        <v>858.30974201465619</v>
      </c>
      <c r="BL28" s="54">
        <v>0</v>
      </c>
      <c r="BM28" s="54">
        <v>-0.75140398563874677</v>
      </c>
      <c r="BN28" s="54">
        <v>228.30766749222695</v>
      </c>
      <c r="BO28" s="54">
        <v>0</v>
      </c>
      <c r="BP28" s="54">
        <v>0</v>
      </c>
      <c r="BQ28" s="55">
        <v>103767.57407661954</v>
      </c>
      <c r="BR28" s="54">
        <v>32266.223005072836</v>
      </c>
      <c r="BS28" s="54">
        <v>0</v>
      </c>
      <c r="BT28" s="54">
        <v>0</v>
      </c>
      <c r="BU28" s="140">
        <v>32266.223005072836</v>
      </c>
      <c r="BV28" s="54">
        <v>-49817.895446181537</v>
      </c>
      <c r="BW28" s="54">
        <v>0</v>
      </c>
      <c r="BX28" s="54">
        <v>2126.8240140695248</v>
      </c>
      <c r="BY28" s="141">
        <v>2126.8240140695248</v>
      </c>
      <c r="BZ28" s="141">
        <v>-47691.07143211201</v>
      </c>
      <c r="CA28" s="54">
        <v>0</v>
      </c>
      <c r="CB28" s="54"/>
      <c r="CC28" s="54"/>
      <c r="CD28" s="58">
        <v>0</v>
      </c>
      <c r="CE28" s="55">
        <v>0</v>
      </c>
      <c r="CF28" s="142">
        <v>-15424.848427039175</v>
      </c>
      <c r="CG28" s="143">
        <v>88342.725649580359</v>
      </c>
      <c r="CH28" s="143">
        <f>ponuda2013!BY28</f>
        <v>88342.725649580359</v>
      </c>
      <c r="CI28" s="62">
        <f t="shared" si="0"/>
        <v>0</v>
      </c>
      <c r="CL28" s="62"/>
    </row>
    <row r="29" spans="1:90" customFormat="1" ht="15" x14ac:dyDescent="0.25">
      <c r="A29" s="139">
        <v>22</v>
      </c>
      <c r="B29" s="64" t="s">
        <v>251</v>
      </c>
      <c r="C29" s="65" t="s">
        <v>353</v>
      </c>
      <c r="D29" s="54">
        <v>335.95426368416059</v>
      </c>
      <c r="E29" s="54">
        <v>0</v>
      </c>
      <c r="F29" s="54">
        <v>42.532276532761664</v>
      </c>
      <c r="G29" s="54">
        <v>0</v>
      </c>
      <c r="H29" s="54">
        <v>0</v>
      </c>
      <c r="I29" s="54">
        <v>195.47374690693576</v>
      </c>
      <c r="J29" s="54">
        <v>0</v>
      </c>
      <c r="K29" s="54">
        <v>0</v>
      </c>
      <c r="L29" s="54">
        <v>701.3145086303324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44.09835583365814</v>
      </c>
      <c r="Y29" s="54">
        <v>2639.5273187669623</v>
      </c>
      <c r="Z29" s="54">
        <v>0</v>
      </c>
      <c r="AA29" s="54">
        <v>0</v>
      </c>
      <c r="AB29" s="54">
        <v>0</v>
      </c>
      <c r="AC29" s="54">
        <v>296.57117260831365</v>
      </c>
      <c r="AD29" s="54">
        <v>960.02414758737848</v>
      </c>
      <c r="AE29" s="54">
        <v>918.89045676406431</v>
      </c>
      <c r="AF29" s="54">
        <v>6962.3235639101304</v>
      </c>
      <c r="AG29" s="54">
        <v>9942.4181896579485</v>
      </c>
      <c r="AH29" s="54">
        <v>55.489704831708451</v>
      </c>
      <c r="AI29" s="54">
        <v>599.78422495949508</v>
      </c>
      <c r="AJ29" s="54">
        <v>29.021284013633302</v>
      </c>
      <c r="AK29" s="54">
        <v>435.34440887642825</v>
      </c>
      <c r="AL29" s="54">
        <v>17.297779985970354</v>
      </c>
      <c r="AM29" s="54">
        <v>2118.001734475853</v>
      </c>
      <c r="AN29" s="54">
        <v>20.330652383336936</v>
      </c>
      <c r="AO29" s="54">
        <v>33.065372142858443</v>
      </c>
      <c r="AP29" s="54">
        <v>601.12914604819423</v>
      </c>
      <c r="AQ29" s="54">
        <v>790.63254336691568</v>
      </c>
      <c r="AR29" s="54">
        <v>12667.662792684579</v>
      </c>
      <c r="AS29" s="54">
        <v>3883.2274435327845</v>
      </c>
      <c r="AT29" s="54">
        <v>831.75900907041705</v>
      </c>
      <c r="AU29" s="54">
        <v>1162.6277219431877</v>
      </c>
      <c r="AV29" s="54">
        <v>0</v>
      </c>
      <c r="AW29" s="54">
        <v>1449.2042519582815</v>
      </c>
      <c r="AX29" s="54">
        <v>1809.6917325969648</v>
      </c>
      <c r="AY29" s="54">
        <v>395.14660146721366</v>
      </c>
      <c r="AZ29" s="54">
        <v>727.63310277578785</v>
      </c>
      <c r="BA29" s="54">
        <v>380.94620727474472</v>
      </c>
      <c r="BB29" s="54">
        <v>0</v>
      </c>
      <c r="BC29" s="54">
        <v>97.252184708886602</v>
      </c>
      <c r="BD29" s="54">
        <v>146.34327909181789</v>
      </c>
      <c r="BE29" s="54">
        <v>1102.1824247277418</v>
      </c>
      <c r="BF29" s="54">
        <v>56457.556724501548</v>
      </c>
      <c r="BG29" s="54">
        <v>30288.335338886638</v>
      </c>
      <c r="BH29" s="54">
        <v>200990.35902898962</v>
      </c>
      <c r="BI29" s="54">
        <v>2605.6714373856043</v>
      </c>
      <c r="BJ29" s="54">
        <v>944.7856361686637</v>
      </c>
      <c r="BK29" s="54">
        <v>4411.784551836633</v>
      </c>
      <c r="BL29" s="54">
        <v>4801.0658676754547</v>
      </c>
      <c r="BM29" s="54">
        <v>69.302428392614871</v>
      </c>
      <c r="BN29" s="54">
        <v>1606.5151394339205</v>
      </c>
      <c r="BO29" s="54">
        <v>0</v>
      </c>
      <c r="BP29" s="54">
        <v>0</v>
      </c>
      <c r="BQ29" s="55">
        <v>354568.27775707014</v>
      </c>
      <c r="BR29" s="54">
        <v>586785.36139940401</v>
      </c>
      <c r="BS29" s="54">
        <v>0</v>
      </c>
      <c r="BT29" s="54">
        <v>0</v>
      </c>
      <c r="BU29" s="140">
        <v>586785.36139940401</v>
      </c>
      <c r="BV29" s="54">
        <v>166.49972858510307</v>
      </c>
      <c r="BW29" s="54">
        <v>0</v>
      </c>
      <c r="BX29" s="54">
        <v>-94.730055572816156</v>
      </c>
      <c r="BY29" s="141">
        <v>-94.730055572816156</v>
      </c>
      <c r="BZ29" s="141">
        <v>71.769673012286916</v>
      </c>
      <c r="CA29" s="54">
        <v>0</v>
      </c>
      <c r="CB29" s="54"/>
      <c r="CC29" s="54"/>
      <c r="CD29" s="58">
        <v>25134.877641031802</v>
      </c>
      <c r="CE29" s="55">
        <v>25134.877641031802</v>
      </c>
      <c r="CF29" s="142">
        <v>611992.00871344807</v>
      </c>
      <c r="CG29" s="143">
        <v>966560.28647051821</v>
      </c>
      <c r="CH29" s="143">
        <f>ponuda2013!BY29</f>
        <v>966560.28647051821</v>
      </c>
      <c r="CI29" s="62">
        <f t="shared" si="0"/>
        <v>0</v>
      </c>
      <c r="CL29" s="62"/>
    </row>
    <row r="30" spans="1:90" customFormat="1" ht="15" x14ac:dyDescent="0.25">
      <c r="A30" s="139">
        <v>23</v>
      </c>
      <c r="B30" s="64" t="s">
        <v>252</v>
      </c>
      <c r="C30" s="65" t="s">
        <v>315</v>
      </c>
      <c r="D30" s="54">
        <v>-30803.832728064208</v>
      </c>
      <c r="E30" s="54">
        <v>0</v>
      </c>
      <c r="F30" s="54">
        <v>-829.69588577463719</v>
      </c>
      <c r="G30" s="54">
        <v>0</v>
      </c>
      <c r="H30" s="54">
        <v>0</v>
      </c>
      <c r="I30" s="54">
        <v>-2.7479673152648734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-8464.8078117079021</v>
      </c>
      <c r="T30" s="54">
        <v>-1570.8741093364019</v>
      </c>
      <c r="U30" s="54">
        <v>0</v>
      </c>
      <c r="V30" s="54">
        <v>0</v>
      </c>
      <c r="W30" s="54">
        <v>0</v>
      </c>
      <c r="X30" s="54">
        <v>-761.99829602158206</v>
      </c>
      <c r="Y30" s="54">
        <v>0</v>
      </c>
      <c r="Z30" s="54">
        <v>0</v>
      </c>
      <c r="AA30" s="54">
        <v>0</v>
      </c>
      <c r="AB30" s="54">
        <v>0</v>
      </c>
      <c r="AC30" s="54">
        <v>-3062.1487136792284</v>
      </c>
      <c r="AD30" s="54">
        <v>-18721.936517707825</v>
      </c>
      <c r="AE30" s="54">
        <v>-20.141756736526425</v>
      </c>
      <c r="AF30" s="54">
        <v>-8577.2169642357603</v>
      </c>
      <c r="AG30" s="54">
        <v>-32914.71969471786</v>
      </c>
      <c r="AH30" s="54">
        <v>-22831.454025683412</v>
      </c>
      <c r="AI30" s="54">
        <v>0</v>
      </c>
      <c r="AJ30" s="54">
        <v>-12153.666826169203</v>
      </c>
      <c r="AK30" s="54">
        <v>-25082.720270118254</v>
      </c>
      <c r="AL30" s="54">
        <v>-572.5007741026642</v>
      </c>
      <c r="AM30" s="54">
        <v>-11959.755848534816</v>
      </c>
      <c r="AN30" s="54">
        <v>-1054.9054871677649</v>
      </c>
      <c r="AO30" s="54">
        <v>-10543.95551569396</v>
      </c>
      <c r="AP30" s="54">
        <v>-46055.572474613029</v>
      </c>
      <c r="AQ30" s="54">
        <v>-577.8913565610942</v>
      </c>
      <c r="AR30" s="54">
        <v>-2189.1017187820271</v>
      </c>
      <c r="AS30" s="54">
        <v>0</v>
      </c>
      <c r="AT30" s="54">
        <v>0</v>
      </c>
      <c r="AU30" s="54">
        <v>-906.81216196278183</v>
      </c>
      <c r="AV30" s="54">
        <v>0</v>
      </c>
      <c r="AW30" s="54">
        <v>-1357.9020108011441</v>
      </c>
      <c r="AX30" s="54">
        <v>-382.30152004107975</v>
      </c>
      <c r="AY30" s="54">
        <v>-3999.1515400973767</v>
      </c>
      <c r="AZ30" s="54">
        <v>-88.900199710187991</v>
      </c>
      <c r="BA30" s="54">
        <v>-217.90493495872892</v>
      </c>
      <c r="BB30" s="54">
        <v>0</v>
      </c>
      <c r="BC30" s="54">
        <v>0</v>
      </c>
      <c r="BD30" s="54">
        <v>-123.46134584069388</v>
      </c>
      <c r="BE30" s="54">
        <v>-740.76240823281682</v>
      </c>
      <c r="BF30" s="54">
        <v>-5113.3541500259762</v>
      </c>
      <c r="BG30" s="54">
        <v>-402.58523837371786</v>
      </c>
      <c r="BH30" s="54">
        <v>-9852.3796839067963</v>
      </c>
      <c r="BI30" s="54">
        <v>-310.05006131013141</v>
      </c>
      <c r="BJ30" s="54">
        <v>-800.18937470756532</v>
      </c>
      <c r="BK30" s="54">
        <v>0</v>
      </c>
      <c r="BL30" s="54">
        <v>-689.69368800399229</v>
      </c>
      <c r="BM30" s="54">
        <v>0</v>
      </c>
      <c r="BN30" s="54">
        <v>-2218.0696351048709</v>
      </c>
      <c r="BO30" s="54">
        <v>0</v>
      </c>
      <c r="BP30" s="54">
        <v>0</v>
      </c>
      <c r="BQ30" s="55">
        <v>-265955.16269580129</v>
      </c>
      <c r="BR30" s="54">
        <v>-1946.434420068673</v>
      </c>
      <c r="BS30" s="54">
        <v>0</v>
      </c>
      <c r="BT30" s="54">
        <v>0</v>
      </c>
      <c r="BU30" s="140">
        <v>-1946.434420068673</v>
      </c>
      <c r="BV30" s="54">
        <v>-477275.39381357637</v>
      </c>
      <c r="BW30" s="54">
        <v>0</v>
      </c>
      <c r="BX30" s="54">
        <v>0</v>
      </c>
      <c r="BY30" s="141">
        <v>0</v>
      </c>
      <c r="BZ30" s="141">
        <v>-477275.39381357637</v>
      </c>
      <c r="CA30" s="54">
        <v>0</v>
      </c>
      <c r="CB30" s="54"/>
      <c r="CC30" s="54"/>
      <c r="CD30" s="58">
        <v>0</v>
      </c>
      <c r="CE30" s="55">
        <v>0</v>
      </c>
      <c r="CF30" s="142">
        <v>-479221.82823364506</v>
      </c>
      <c r="CG30" s="143">
        <v>-745176.99092944642</v>
      </c>
      <c r="CH30" s="143">
        <f>ponuda2013!BY30</f>
        <v>-745176.99092944642</v>
      </c>
      <c r="CI30" s="62">
        <f t="shared" si="0"/>
        <v>0</v>
      </c>
      <c r="CL30" s="62"/>
    </row>
    <row r="31" spans="1:90" customFormat="1" ht="15" x14ac:dyDescent="0.25">
      <c r="A31" s="139">
        <v>24</v>
      </c>
      <c r="B31" s="64" t="s">
        <v>253</v>
      </c>
      <c r="C31" s="65" t="s">
        <v>316</v>
      </c>
      <c r="D31" s="54">
        <v>16059.143160121877</v>
      </c>
      <c r="E31" s="54">
        <v>364.55864432287461</v>
      </c>
      <c r="F31" s="54">
        <v>1051.6528756517371</v>
      </c>
      <c r="G31" s="54">
        <v>0</v>
      </c>
      <c r="H31" s="54">
        <v>27639.330078103183</v>
      </c>
      <c r="I31" s="54">
        <v>4055.1275635124616</v>
      </c>
      <c r="J31" s="54">
        <v>-185.98238560644566</v>
      </c>
      <c r="K31" s="54">
        <v>4978.7935982151748</v>
      </c>
      <c r="L31" s="54">
        <v>3008.1808793467808</v>
      </c>
      <c r="M31" s="54">
        <v>1075.8071637198846</v>
      </c>
      <c r="N31" s="54">
        <v>1915.5445812837397</v>
      </c>
      <c r="O31" s="54">
        <v>2735.5758446760988</v>
      </c>
      <c r="P31" s="54">
        <v>5218.0131168981543</v>
      </c>
      <c r="Q31" s="54">
        <v>2197.1604560650499</v>
      </c>
      <c r="R31" s="54">
        <v>-729.28612647567081</v>
      </c>
      <c r="S31" s="54">
        <v>-4433.4979307732447</v>
      </c>
      <c r="T31" s="54">
        <v>-1101.0615161278981</v>
      </c>
      <c r="U31" s="54">
        <v>126.19996454612583</v>
      </c>
      <c r="V31" s="54">
        <v>1425.252739658782</v>
      </c>
      <c r="W31" s="54">
        <v>-252.42547441281263</v>
      </c>
      <c r="X31" s="54">
        <v>2710.8603252573453</v>
      </c>
      <c r="Y31" s="54">
        <v>1602.7269150316547</v>
      </c>
      <c r="Z31" s="54">
        <v>2887.7280987507893</v>
      </c>
      <c r="AA31" s="54">
        <v>-33513.092956129891</v>
      </c>
      <c r="AB31" s="54">
        <v>3636.5226840822233</v>
      </c>
      <c r="AC31" s="54">
        <v>1536.3271899827462</v>
      </c>
      <c r="AD31" s="54">
        <v>4761.5541244194073</v>
      </c>
      <c r="AE31" s="54">
        <v>4762.6483651718008</v>
      </c>
      <c r="AF31" s="54">
        <v>14976.685659675872</v>
      </c>
      <c r="AG31" s="54">
        <v>15448.929216529094</v>
      </c>
      <c r="AH31" s="54">
        <v>-708.38804515038839</v>
      </c>
      <c r="AI31" s="54">
        <v>2808.3047418086071</v>
      </c>
      <c r="AJ31" s="54">
        <v>6.2787771617573727</v>
      </c>
      <c r="AK31" s="54">
        <v>9239.1502958757665</v>
      </c>
      <c r="AL31" s="54">
        <v>-98.034727518770609</v>
      </c>
      <c r="AM31" s="54">
        <v>38513.251177862185</v>
      </c>
      <c r="AN31" s="54">
        <v>118.05836347956189</v>
      </c>
      <c r="AO31" s="54">
        <v>-540.51942777989666</v>
      </c>
      <c r="AP31" s="54">
        <v>3254.8430573133846</v>
      </c>
      <c r="AQ31" s="54">
        <v>2025.9130835630067</v>
      </c>
      <c r="AR31" s="54">
        <v>33023.273783084049</v>
      </c>
      <c r="AS31" s="54">
        <v>12951.211586699279</v>
      </c>
      <c r="AT31" s="54">
        <v>9216.8767221320122</v>
      </c>
      <c r="AU31" s="54">
        <v>14168.074652452799</v>
      </c>
      <c r="AV31" s="54">
        <v>0</v>
      </c>
      <c r="AW31" s="54">
        <v>6755.2937121781115</v>
      </c>
      <c r="AX31" s="54">
        <v>5965.8042331457946</v>
      </c>
      <c r="AY31" s="54">
        <v>2296.8179178544497</v>
      </c>
      <c r="AZ31" s="54">
        <v>236.56387060598109</v>
      </c>
      <c r="BA31" s="54">
        <v>1113.7795809258882</v>
      </c>
      <c r="BB31" s="54">
        <v>0</v>
      </c>
      <c r="BC31" s="54">
        <v>1666.6109410573711</v>
      </c>
      <c r="BD31" s="54">
        <v>542.07539884936682</v>
      </c>
      <c r="BE31" s="54">
        <v>1151.5624395765931</v>
      </c>
      <c r="BF31" s="54">
        <v>198756.26127262865</v>
      </c>
      <c r="BG31" s="54">
        <v>59433.839892328826</v>
      </c>
      <c r="BH31" s="54">
        <v>41088.59714975689</v>
      </c>
      <c r="BI31" s="54">
        <v>24948.526508895658</v>
      </c>
      <c r="BJ31" s="54">
        <v>11307.253695312256</v>
      </c>
      <c r="BK31" s="54">
        <v>13865.005925850333</v>
      </c>
      <c r="BL31" s="54">
        <v>18624.007569079655</v>
      </c>
      <c r="BM31" s="54">
        <v>28.299236361807576</v>
      </c>
      <c r="BN31" s="54">
        <v>7730.2750419102313</v>
      </c>
      <c r="BO31" s="54">
        <v>0</v>
      </c>
      <c r="BP31" s="54">
        <v>0</v>
      </c>
      <c r="BQ31" s="55">
        <v>603447.84528279805</v>
      </c>
      <c r="BR31" s="54">
        <v>1993973.296992854</v>
      </c>
      <c r="BS31" s="54">
        <v>0</v>
      </c>
      <c r="BT31" s="54">
        <v>0</v>
      </c>
      <c r="BU31" s="140">
        <v>1993973.296992854</v>
      </c>
      <c r="BV31" s="54">
        <v>0</v>
      </c>
      <c r="BW31" s="54">
        <v>0</v>
      </c>
      <c r="BX31" s="54">
        <v>0</v>
      </c>
      <c r="BY31" s="141">
        <v>0</v>
      </c>
      <c r="BZ31" s="141">
        <v>0</v>
      </c>
      <c r="CA31" s="54">
        <v>0</v>
      </c>
      <c r="CB31" s="54"/>
      <c r="CC31" s="54"/>
      <c r="CD31" s="58">
        <v>0</v>
      </c>
      <c r="CE31" s="55">
        <v>0</v>
      </c>
      <c r="CF31" s="142">
        <v>1993973.296992854</v>
      </c>
      <c r="CG31" s="143">
        <v>2597421.1422756519</v>
      </c>
      <c r="CH31" s="143">
        <f>ponuda2013!BY31</f>
        <v>2597421.1422756519</v>
      </c>
      <c r="CI31" s="62">
        <f t="shared" si="0"/>
        <v>0</v>
      </c>
      <c r="CL31" s="62"/>
    </row>
    <row r="32" spans="1:90" customFormat="1" ht="15" x14ac:dyDescent="0.25">
      <c r="A32" s="139">
        <v>25</v>
      </c>
      <c r="B32" s="64" t="s">
        <v>254</v>
      </c>
      <c r="C32" s="65" t="s">
        <v>317</v>
      </c>
      <c r="D32" s="54">
        <v>-35.694006309655762</v>
      </c>
      <c r="E32" s="54">
        <v>-49.257844590165696</v>
      </c>
      <c r="F32" s="54">
        <v>-2.0993304376544497</v>
      </c>
      <c r="G32" s="54">
        <v>0</v>
      </c>
      <c r="H32" s="54">
        <v>-2261.6239440909503</v>
      </c>
      <c r="I32" s="54">
        <v>0</v>
      </c>
      <c r="J32" s="54">
        <v>0</v>
      </c>
      <c r="K32" s="54">
        <v>-16.799272031171927</v>
      </c>
      <c r="L32" s="54">
        <v>0</v>
      </c>
      <c r="M32" s="54">
        <v>0</v>
      </c>
      <c r="N32" s="54">
        <v>-12.307498459049889</v>
      </c>
      <c r="O32" s="54">
        <v>-82.61833398004876</v>
      </c>
      <c r="P32" s="54">
        <v>-6.857679791785114</v>
      </c>
      <c r="Q32" s="54">
        <v>-43.795323340573184</v>
      </c>
      <c r="R32" s="54">
        <v>-14.873262154249009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-445.30557786969939</v>
      </c>
      <c r="AD32" s="54">
        <v>-507.01965329038836</v>
      </c>
      <c r="AE32" s="54">
        <v>-72.605893448752084</v>
      </c>
      <c r="AF32" s="54">
        <v>-313.6656528892002</v>
      </c>
      <c r="AG32" s="54">
        <v>-1029.789876685682</v>
      </c>
      <c r="AH32" s="54">
        <v>-386.60289586627641</v>
      </c>
      <c r="AI32" s="54">
        <v>-106.66200147998327</v>
      </c>
      <c r="AJ32" s="54">
        <v>-19.170283826637071</v>
      </c>
      <c r="AK32" s="54">
        <v>-316.28165650324485</v>
      </c>
      <c r="AL32" s="54">
        <v>-37.646969079596637</v>
      </c>
      <c r="AM32" s="54">
        <v>-1136.3153077058257</v>
      </c>
      <c r="AN32" s="54">
        <v>-36.272349125171836</v>
      </c>
      <c r="AO32" s="54">
        <v>-116.89069860346613</v>
      </c>
      <c r="AP32" s="54">
        <v>-148.57747629811681</v>
      </c>
      <c r="AQ32" s="54">
        <v>-78.32801180696066</v>
      </c>
      <c r="AR32" s="54">
        <v>342.11612745049541</v>
      </c>
      <c r="AS32" s="54">
        <v>147.5485259765004</v>
      </c>
      <c r="AT32" s="54">
        <v>125.88557794590639</v>
      </c>
      <c r="AU32" s="54">
        <v>374.6704496938811</v>
      </c>
      <c r="AV32" s="54">
        <v>0</v>
      </c>
      <c r="AW32" s="54">
        <v>81.953372879514731</v>
      </c>
      <c r="AX32" s="54">
        <v>-209.23778195128281</v>
      </c>
      <c r="AY32" s="54">
        <v>-18.626262307808261</v>
      </c>
      <c r="AZ32" s="54">
        <v>-31.088364940297428</v>
      </c>
      <c r="BA32" s="54">
        <v>-22.591351860704378</v>
      </c>
      <c r="BB32" s="54">
        <v>0</v>
      </c>
      <c r="BC32" s="54">
        <v>4.1945106198321342</v>
      </c>
      <c r="BD32" s="54">
        <v>-6.6949075642683624</v>
      </c>
      <c r="BE32" s="54">
        <v>-181.13360859397815</v>
      </c>
      <c r="BF32" s="54">
        <v>9395.8006412288141</v>
      </c>
      <c r="BG32" s="54">
        <v>1021.403209813524</v>
      </c>
      <c r="BH32" s="54">
        <v>1277.2043076752186</v>
      </c>
      <c r="BI32" s="54">
        <v>584.21052520971932</v>
      </c>
      <c r="BJ32" s="54">
        <v>180.72777556799861</v>
      </c>
      <c r="BK32" s="54">
        <v>234.93539941277464</v>
      </c>
      <c r="BL32" s="54">
        <v>262.01452123713375</v>
      </c>
      <c r="BM32" s="54">
        <v>-3.5631460676744373</v>
      </c>
      <c r="BN32" s="54">
        <v>198.98313082230132</v>
      </c>
      <c r="BO32" s="54">
        <v>0</v>
      </c>
      <c r="BP32" s="54">
        <v>0</v>
      </c>
      <c r="BQ32" s="55">
        <v>6481.6518525832953</v>
      </c>
      <c r="BR32" s="54">
        <v>90104.232344458287</v>
      </c>
      <c r="BS32" s="54">
        <v>0</v>
      </c>
      <c r="BT32" s="54">
        <v>0</v>
      </c>
      <c r="BU32" s="140">
        <v>90104.232344458287</v>
      </c>
      <c r="BV32" s="54">
        <v>0</v>
      </c>
      <c r="BW32" s="54">
        <v>0</v>
      </c>
      <c r="BX32" s="54">
        <v>0</v>
      </c>
      <c r="BY32" s="141">
        <v>0</v>
      </c>
      <c r="BZ32" s="141">
        <v>0</v>
      </c>
      <c r="CA32" s="54">
        <v>0</v>
      </c>
      <c r="CB32" s="54"/>
      <c r="CC32" s="54"/>
      <c r="CD32" s="58">
        <v>0</v>
      </c>
      <c r="CE32" s="55">
        <v>0</v>
      </c>
      <c r="CF32" s="142">
        <v>90104.232344458287</v>
      </c>
      <c r="CG32" s="143">
        <v>96585.884197041582</v>
      </c>
      <c r="CH32" s="143">
        <f>ponuda2013!BY32</f>
        <v>96585.884197041582</v>
      </c>
      <c r="CI32" s="62">
        <f t="shared" si="0"/>
        <v>0</v>
      </c>
      <c r="CL32" s="62"/>
    </row>
    <row r="33" spans="1:90" customFormat="1" ht="15" x14ac:dyDescent="0.25">
      <c r="A33" s="139">
        <v>26</v>
      </c>
      <c r="B33" s="64" t="s">
        <v>255</v>
      </c>
      <c r="C33" s="65" t="s">
        <v>354</v>
      </c>
      <c r="D33" s="54">
        <v>-61.684345884180537</v>
      </c>
      <c r="E33" s="54">
        <v>0</v>
      </c>
      <c r="F33" s="54">
        <v>73.366211201613865</v>
      </c>
      <c r="G33" s="54">
        <v>0</v>
      </c>
      <c r="H33" s="54">
        <v>-1647.8956448382123</v>
      </c>
      <c r="I33" s="54">
        <v>0</v>
      </c>
      <c r="J33" s="54">
        <v>0</v>
      </c>
      <c r="K33" s="54">
        <v>-568.86732911339811</v>
      </c>
      <c r="L33" s="54">
        <v>0</v>
      </c>
      <c r="M33" s="54">
        <v>0</v>
      </c>
      <c r="N33" s="54">
        <v>-51.979643322303211</v>
      </c>
      <c r="O33" s="54">
        <v>-66.228268909979519</v>
      </c>
      <c r="P33" s="54">
        <v>0</v>
      </c>
      <c r="Q33" s="54">
        <v>0</v>
      </c>
      <c r="R33" s="54">
        <v>0</v>
      </c>
      <c r="S33" s="54">
        <v>-25139.067616096429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-6993.2208965030468</v>
      </c>
      <c r="AD33" s="54">
        <v>-749.12723694992974</v>
      </c>
      <c r="AE33" s="54">
        <v>228.38537880589689</v>
      </c>
      <c r="AF33" s="54">
        <v>-839.25204651981358</v>
      </c>
      <c r="AG33" s="54">
        <v>371.46610571761084</v>
      </c>
      <c r="AH33" s="54">
        <v>-744.87536381978202</v>
      </c>
      <c r="AI33" s="54">
        <v>-16.006538552811605</v>
      </c>
      <c r="AJ33" s="54">
        <v>-9.7725480759818257</v>
      </c>
      <c r="AK33" s="54">
        <v>-365.48449048863301</v>
      </c>
      <c r="AL33" s="54">
        <v>-55.238972935496037</v>
      </c>
      <c r="AM33" s="54">
        <v>736.85347198500915</v>
      </c>
      <c r="AN33" s="54">
        <v>-138.18031564041561</v>
      </c>
      <c r="AO33" s="54">
        <v>-71.33024056212416</v>
      </c>
      <c r="AP33" s="54">
        <v>-86.908278996318529</v>
      </c>
      <c r="AQ33" s="54">
        <v>22.163549894159427</v>
      </c>
      <c r="AR33" s="54">
        <v>1033.2345784529291</v>
      </c>
      <c r="AS33" s="54">
        <v>470.11571030071633</v>
      </c>
      <c r="AT33" s="54">
        <v>154.12608192713861</v>
      </c>
      <c r="AU33" s="54">
        <v>577.65210885928934</v>
      </c>
      <c r="AV33" s="54">
        <v>0</v>
      </c>
      <c r="AW33" s="54">
        <v>5186.9891560615079</v>
      </c>
      <c r="AX33" s="54">
        <v>32.144655607550789</v>
      </c>
      <c r="AY33" s="54">
        <v>47.31306969123824</v>
      </c>
      <c r="AZ33" s="54">
        <v>2.3365683074410568</v>
      </c>
      <c r="BA33" s="54">
        <v>-36.974124573938298</v>
      </c>
      <c r="BB33" s="54">
        <v>0</v>
      </c>
      <c r="BC33" s="54">
        <v>57.291123670490926</v>
      </c>
      <c r="BD33" s="54">
        <v>-2.1570265870073118</v>
      </c>
      <c r="BE33" s="54">
        <v>-104.85682272440437</v>
      </c>
      <c r="BF33" s="54">
        <v>16967.525043638143</v>
      </c>
      <c r="BG33" s="54">
        <v>2870.5213379443585</v>
      </c>
      <c r="BH33" s="54">
        <v>10262.012354947405</v>
      </c>
      <c r="BI33" s="54">
        <v>1892.7427669875283</v>
      </c>
      <c r="BJ33" s="54">
        <v>775.27040434511116</v>
      </c>
      <c r="BK33" s="54">
        <v>2133.280058826198</v>
      </c>
      <c r="BL33" s="54">
        <v>480.06644896946307</v>
      </c>
      <c r="BM33" s="54">
        <v>-6.0915438264651813</v>
      </c>
      <c r="BN33" s="54">
        <v>2317.6329137920993</v>
      </c>
      <c r="BO33" s="54">
        <v>0</v>
      </c>
      <c r="BP33" s="54">
        <v>0</v>
      </c>
      <c r="BQ33" s="55">
        <v>8937.2898050122349</v>
      </c>
      <c r="BR33" s="54">
        <v>117060.39776099479</v>
      </c>
      <c r="BS33" s="54">
        <v>0</v>
      </c>
      <c r="BT33" s="54">
        <v>0</v>
      </c>
      <c r="BU33" s="140">
        <v>117060.39776099479</v>
      </c>
      <c r="BV33" s="54">
        <v>0</v>
      </c>
      <c r="BW33" s="54">
        <v>0</v>
      </c>
      <c r="BX33" s="54">
        <v>0</v>
      </c>
      <c r="BY33" s="141">
        <v>0</v>
      </c>
      <c r="BZ33" s="141">
        <v>0</v>
      </c>
      <c r="CA33" s="54">
        <v>0</v>
      </c>
      <c r="CB33" s="54"/>
      <c r="CC33" s="54"/>
      <c r="CD33" s="58">
        <v>0</v>
      </c>
      <c r="CE33" s="55">
        <v>0</v>
      </c>
      <c r="CF33" s="142">
        <v>117060.39776099479</v>
      </c>
      <c r="CG33" s="143">
        <v>125997.68756600702</v>
      </c>
      <c r="CH33" s="143">
        <f>ponuda2013!BY33</f>
        <v>125997.68756600702</v>
      </c>
      <c r="CI33" s="62">
        <f t="shared" si="0"/>
        <v>0</v>
      </c>
      <c r="CL33" s="62"/>
    </row>
    <row r="34" spans="1:90" customFormat="1" ht="15" x14ac:dyDescent="0.25">
      <c r="A34" s="139">
        <v>27</v>
      </c>
      <c r="B34" s="64" t="s">
        <v>256</v>
      </c>
      <c r="C34" s="65" t="s">
        <v>318</v>
      </c>
      <c r="D34" s="54">
        <v>802.69799085634349</v>
      </c>
      <c r="E34" s="54">
        <v>0</v>
      </c>
      <c r="F34" s="54">
        <v>66.197750038833405</v>
      </c>
      <c r="G34" s="54">
        <v>5633.2037215173332</v>
      </c>
      <c r="H34" s="54">
        <v>4519.153085527525</v>
      </c>
      <c r="I34" s="54">
        <v>1075.0283189934671</v>
      </c>
      <c r="J34" s="54">
        <v>1595.1550066564166</v>
      </c>
      <c r="K34" s="54">
        <v>170.36809792334466</v>
      </c>
      <c r="L34" s="54">
        <v>396.64433987109896</v>
      </c>
      <c r="M34" s="54">
        <v>0.25987420801702166</v>
      </c>
      <c r="N34" s="54">
        <v>725.4153158181681</v>
      </c>
      <c r="O34" s="54">
        <v>636.7250463787675</v>
      </c>
      <c r="P34" s="54">
        <v>1479.6325575934616</v>
      </c>
      <c r="Q34" s="54">
        <v>1154.3642184031421</v>
      </c>
      <c r="R34" s="54">
        <v>252.03224736726904</v>
      </c>
      <c r="S34" s="54">
        <v>6179.6834103660822</v>
      </c>
      <c r="T34" s="54">
        <v>973.36569926717073</v>
      </c>
      <c r="U34" s="54">
        <v>-163.1011798649119</v>
      </c>
      <c r="V34" s="54">
        <v>1505.7990286448971</v>
      </c>
      <c r="W34" s="54">
        <v>138.39256530772101</v>
      </c>
      <c r="X34" s="54">
        <v>678.44216139314938</v>
      </c>
      <c r="Y34" s="54">
        <v>537.92548976518469</v>
      </c>
      <c r="Z34" s="54">
        <v>7030.5625178810124</v>
      </c>
      <c r="AA34" s="54">
        <v>30981.156923462189</v>
      </c>
      <c r="AB34" s="54">
        <v>2586.9990123942075</v>
      </c>
      <c r="AC34" s="54">
        <v>-49.811723289279946</v>
      </c>
      <c r="AD34" s="54">
        <v>246325.19554777618</v>
      </c>
      <c r="AE34" s="54">
        <v>869.99186305582896</v>
      </c>
      <c r="AF34" s="54">
        <v>3164.6177254738504</v>
      </c>
      <c r="AG34" s="54">
        <v>6768.004956002168</v>
      </c>
      <c r="AH34" s="54">
        <v>2604.4457282328472</v>
      </c>
      <c r="AI34" s="54">
        <v>0</v>
      </c>
      <c r="AJ34" s="54">
        <v>0</v>
      </c>
      <c r="AK34" s="54">
        <v>-448.53585843568999</v>
      </c>
      <c r="AL34" s="54">
        <v>1.3885631491347299</v>
      </c>
      <c r="AM34" s="54">
        <v>9002.7671272934604</v>
      </c>
      <c r="AN34" s="54">
        <v>27.32359494129847</v>
      </c>
      <c r="AO34" s="54">
        <v>0</v>
      </c>
      <c r="AP34" s="54">
        <v>141.24805918448186</v>
      </c>
      <c r="AQ34" s="54">
        <v>126.36478587321795</v>
      </c>
      <c r="AR34" s="54">
        <v>7196.9800260055217</v>
      </c>
      <c r="AS34" s="54">
        <v>0</v>
      </c>
      <c r="AT34" s="54">
        <v>2222.173926355802</v>
      </c>
      <c r="AU34" s="54">
        <v>8696.0298149099417</v>
      </c>
      <c r="AV34" s="54">
        <v>0</v>
      </c>
      <c r="AW34" s="54">
        <v>353.5004649640756</v>
      </c>
      <c r="AX34" s="54">
        <v>33407.195837391235</v>
      </c>
      <c r="AY34" s="54">
        <v>688.23183481202341</v>
      </c>
      <c r="AZ34" s="54">
        <v>0.34375729541310956</v>
      </c>
      <c r="BA34" s="54">
        <v>229.18819158359133</v>
      </c>
      <c r="BB34" s="54">
        <v>0</v>
      </c>
      <c r="BC34" s="54">
        <v>323.33194557911185</v>
      </c>
      <c r="BD34" s="54">
        <v>9.7298623771470663</v>
      </c>
      <c r="BE34" s="54">
        <v>589.05189336642309</v>
      </c>
      <c r="BF34" s="54">
        <v>57473.907146390324</v>
      </c>
      <c r="BG34" s="54">
        <v>15960.062733438823</v>
      </c>
      <c r="BH34" s="54">
        <v>15197.33021672171</v>
      </c>
      <c r="BI34" s="54">
        <v>2811.5360095445217</v>
      </c>
      <c r="BJ34" s="54">
        <v>4119.9393436221108</v>
      </c>
      <c r="BK34" s="54">
        <v>756.15569783075978</v>
      </c>
      <c r="BL34" s="54">
        <v>1534.060626228621</v>
      </c>
      <c r="BM34" s="54">
        <v>0</v>
      </c>
      <c r="BN34" s="54">
        <v>10010.934928014505</v>
      </c>
      <c r="BO34" s="54">
        <v>0</v>
      </c>
      <c r="BP34" s="54">
        <v>0</v>
      </c>
      <c r="BQ34" s="55">
        <v>499068.78782545915</v>
      </c>
      <c r="BR34" s="54">
        <v>37000.659541666973</v>
      </c>
      <c r="BS34" s="54">
        <v>0</v>
      </c>
      <c r="BT34" s="54">
        <v>-10037.960780388403</v>
      </c>
      <c r="BU34" s="140">
        <v>26962.698761278571</v>
      </c>
      <c r="BV34" s="54">
        <v>1176147.5630773201</v>
      </c>
      <c r="BW34" s="54">
        <v>0</v>
      </c>
      <c r="BX34" s="54">
        <v>0</v>
      </c>
      <c r="BY34" s="141">
        <v>0</v>
      </c>
      <c r="BZ34" s="141">
        <v>1176147.5630773201</v>
      </c>
      <c r="CA34" s="54">
        <v>0</v>
      </c>
      <c r="CB34" s="54"/>
      <c r="CC34" s="54"/>
      <c r="CD34" s="58">
        <v>0</v>
      </c>
      <c r="CE34" s="55">
        <v>0</v>
      </c>
      <c r="CF34" s="142">
        <v>1203110.2618385986</v>
      </c>
      <c r="CG34" s="143">
        <v>1702179.0496640578</v>
      </c>
      <c r="CH34" s="143">
        <f>ponuda2013!BY34</f>
        <v>1702179.0496640578</v>
      </c>
      <c r="CI34" s="62">
        <f t="shared" si="0"/>
        <v>0</v>
      </c>
      <c r="CL34" s="62"/>
    </row>
    <row r="35" spans="1:90" customFormat="1" ht="15" x14ac:dyDescent="0.25">
      <c r="A35" s="139">
        <v>28</v>
      </c>
      <c r="B35" s="64" t="s">
        <v>257</v>
      </c>
      <c r="C35" s="65" t="s">
        <v>319</v>
      </c>
      <c r="D35" s="54">
        <v>130.30275206667787</v>
      </c>
      <c r="E35" s="54">
        <v>0</v>
      </c>
      <c r="F35" s="54">
        <v>285.04138266428049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1262.8522268765059</v>
      </c>
      <c r="AD35" s="54">
        <v>2490.2583863066561</v>
      </c>
      <c r="AE35" s="54">
        <v>4941.9051439778941</v>
      </c>
      <c r="AF35" s="54">
        <v>5779.4105477680787</v>
      </c>
      <c r="AG35" s="54">
        <v>9236.9031059419194</v>
      </c>
      <c r="AH35" s="54">
        <v>-2512.0745576639906</v>
      </c>
      <c r="AI35" s="54">
        <v>0.41014570897856911</v>
      </c>
      <c r="AJ35" s="54">
        <v>49.260791756386205</v>
      </c>
      <c r="AK35" s="54">
        <v>1600.3881085035364</v>
      </c>
      <c r="AL35" s="54">
        <v>-68.74964652682452</v>
      </c>
      <c r="AM35" s="54">
        <v>1675.2533898548527</v>
      </c>
      <c r="AN35" s="54">
        <v>61.066110916462335</v>
      </c>
      <c r="AO35" s="54">
        <v>-65.917412597554772</v>
      </c>
      <c r="AP35" s="54">
        <v>126.33251838916419</v>
      </c>
      <c r="AQ35" s="54">
        <v>533.2751500105885</v>
      </c>
      <c r="AR35" s="54">
        <v>4575.0864759627075</v>
      </c>
      <c r="AS35" s="54">
        <v>5315.6986432533758</v>
      </c>
      <c r="AT35" s="54">
        <v>816.87686957855328</v>
      </c>
      <c r="AU35" s="54">
        <v>2212.4422361243251</v>
      </c>
      <c r="AV35" s="54">
        <v>0</v>
      </c>
      <c r="AW35" s="54">
        <v>5092.2245138524622</v>
      </c>
      <c r="AX35" s="54">
        <v>1146.8682354376826</v>
      </c>
      <c r="AY35" s="54">
        <v>155.4767999520372</v>
      </c>
      <c r="AZ35" s="54">
        <v>842.34667234314213</v>
      </c>
      <c r="BA35" s="54">
        <v>148.87190272162945</v>
      </c>
      <c r="BB35" s="54">
        <v>13947.244080047441</v>
      </c>
      <c r="BC35" s="54">
        <v>339.31491370760983</v>
      </c>
      <c r="BD35" s="54">
        <v>29.1448104821696</v>
      </c>
      <c r="BE35" s="54">
        <v>854.77862754830869</v>
      </c>
      <c r="BF35" s="54">
        <v>63118.419046719988</v>
      </c>
      <c r="BG35" s="54">
        <v>837.44846937729176</v>
      </c>
      <c r="BH35" s="54">
        <v>1785.4852701630575</v>
      </c>
      <c r="BI35" s="54">
        <v>1138.2661972599878</v>
      </c>
      <c r="BJ35" s="54">
        <v>1621.9226530294295</v>
      </c>
      <c r="BK35" s="54">
        <v>2105.5828619856466</v>
      </c>
      <c r="BL35" s="54">
        <v>2223.7454422934534</v>
      </c>
      <c r="BM35" s="54">
        <v>3.5137036426174446</v>
      </c>
      <c r="BN35" s="54">
        <v>1453.5919349895571</v>
      </c>
      <c r="BO35" s="54">
        <v>0</v>
      </c>
      <c r="BP35" s="54">
        <v>0</v>
      </c>
      <c r="BQ35" s="55">
        <v>135290.26850442609</v>
      </c>
      <c r="BR35" s="54">
        <v>272881.26080075931</v>
      </c>
      <c r="BS35" s="54">
        <v>0</v>
      </c>
      <c r="BT35" s="54">
        <v>0</v>
      </c>
      <c r="BU35" s="140">
        <v>272881.26080075931</v>
      </c>
      <c r="BV35" s="54">
        <v>-324.90735378203334</v>
      </c>
      <c r="BW35" s="54">
        <v>0</v>
      </c>
      <c r="BX35" s="54">
        <v>0</v>
      </c>
      <c r="BY35" s="141">
        <v>0</v>
      </c>
      <c r="BZ35" s="141">
        <v>-324.90735378203334</v>
      </c>
      <c r="CA35" s="54">
        <v>0</v>
      </c>
      <c r="CB35" s="54"/>
      <c r="CC35" s="54"/>
      <c r="CD35" s="58">
        <v>52632.786379722762</v>
      </c>
      <c r="CE35" s="55">
        <v>52632.786379722762</v>
      </c>
      <c r="CF35" s="142">
        <v>325189.13982670003</v>
      </c>
      <c r="CG35" s="143">
        <v>460479.40833112609</v>
      </c>
      <c r="CH35" s="143">
        <f>ponuda2013!BY35</f>
        <v>460479.40833112609</v>
      </c>
      <c r="CI35" s="62">
        <f t="shared" si="0"/>
        <v>0</v>
      </c>
      <c r="CL35" s="62"/>
    </row>
    <row r="36" spans="1:90" customFormat="1" ht="15" x14ac:dyDescent="0.25">
      <c r="A36" s="139">
        <v>29</v>
      </c>
      <c r="B36" s="64" t="s">
        <v>258</v>
      </c>
      <c r="C36" s="65" t="s">
        <v>320</v>
      </c>
      <c r="D36" s="54">
        <v>-7.3093348751026097</v>
      </c>
      <c r="E36" s="54">
        <v>-0.85707486180932257</v>
      </c>
      <c r="F36" s="54">
        <v>-32.560030448010949</v>
      </c>
      <c r="G36" s="54">
        <v>-402.31463926483542</v>
      </c>
      <c r="H36" s="54">
        <v>-329.11397100725139</v>
      </c>
      <c r="I36" s="54">
        <v>-242.23934585229023</v>
      </c>
      <c r="J36" s="54">
        <v>0</v>
      </c>
      <c r="K36" s="54">
        <v>-45.100987561568118</v>
      </c>
      <c r="L36" s="54">
        <v>-101.75781621058971</v>
      </c>
      <c r="M36" s="54">
        <v>0</v>
      </c>
      <c r="N36" s="54">
        <v>-85.902223142093362</v>
      </c>
      <c r="O36" s="54">
        <v>-268.94227497748841</v>
      </c>
      <c r="P36" s="54">
        <v>-28.04174600112685</v>
      </c>
      <c r="Q36" s="54">
        <v>-205.77813640855294</v>
      </c>
      <c r="R36" s="54">
        <v>-82.4052345765936</v>
      </c>
      <c r="S36" s="54">
        <v>-119.16037624528673</v>
      </c>
      <c r="T36" s="54">
        <v>-182.26792078460576</v>
      </c>
      <c r="U36" s="54">
        <v>25.748254997601343</v>
      </c>
      <c r="V36" s="54">
        <v>-413.45759893900691</v>
      </c>
      <c r="W36" s="54">
        <v>0</v>
      </c>
      <c r="X36" s="54">
        <v>-411.84470008496351</v>
      </c>
      <c r="Y36" s="54">
        <v>-118.94389391011042</v>
      </c>
      <c r="Z36" s="54">
        <v>-617.68943979277617</v>
      </c>
      <c r="AA36" s="54">
        <v>-268.46889867471702</v>
      </c>
      <c r="AB36" s="54">
        <v>0</v>
      </c>
      <c r="AC36" s="54">
        <v>-1.7020862352668316</v>
      </c>
      <c r="AD36" s="54">
        <v>-100.4022758720466</v>
      </c>
      <c r="AE36" s="54">
        <v>-677.04451147758004</v>
      </c>
      <c r="AF36" s="54">
        <v>-18792.128885166916</v>
      </c>
      <c r="AG36" s="54">
        <v>-3623.7276706144489</v>
      </c>
      <c r="AH36" s="54">
        <v>-19.599458678469336</v>
      </c>
      <c r="AI36" s="54">
        <v>0</v>
      </c>
      <c r="AJ36" s="54">
        <v>-15.644593235104971</v>
      </c>
      <c r="AK36" s="54">
        <v>-304.05881493404326</v>
      </c>
      <c r="AL36" s="54">
        <v>0</v>
      </c>
      <c r="AM36" s="54">
        <v>-905.88946665426943</v>
      </c>
      <c r="AN36" s="54">
        <v>-246.34923865337561</v>
      </c>
      <c r="AO36" s="54">
        <v>-4.1850892753357378</v>
      </c>
      <c r="AP36" s="54">
        <v>-3953.0114858884253</v>
      </c>
      <c r="AQ36" s="54">
        <v>-59.281864929378308</v>
      </c>
      <c r="AR36" s="54">
        <v>-1140.4016633921985</v>
      </c>
      <c r="AS36" s="54">
        <v>0</v>
      </c>
      <c r="AT36" s="54">
        <v>-238.86529575267951</v>
      </c>
      <c r="AU36" s="54">
        <v>-5.34083702839259E-2</v>
      </c>
      <c r="AV36" s="54">
        <v>0</v>
      </c>
      <c r="AW36" s="54">
        <v>-95.021527501324002</v>
      </c>
      <c r="AX36" s="54">
        <v>-87.070629764490846</v>
      </c>
      <c r="AY36" s="54">
        <v>-15.215916674874785</v>
      </c>
      <c r="AZ36" s="54">
        <v>-60.449256116572911</v>
      </c>
      <c r="BA36" s="54">
        <v>-3.5336114608559548</v>
      </c>
      <c r="BB36" s="54">
        <v>-51.46739904716749</v>
      </c>
      <c r="BC36" s="54">
        <v>0</v>
      </c>
      <c r="BD36" s="54">
        <v>-7.4569136545458861</v>
      </c>
      <c r="BE36" s="54">
        <v>-5.3570613034543663E-2</v>
      </c>
      <c r="BF36" s="54">
        <v>-695.61689163718722</v>
      </c>
      <c r="BG36" s="54">
        <v>-0.28439453352196781</v>
      </c>
      <c r="BH36" s="54">
        <v>0</v>
      </c>
      <c r="BI36" s="54">
        <v>-3.2654066961944008</v>
      </c>
      <c r="BJ36" s="54">
        <v>-25.106832785676765</v>
      </c>
      <c r="BK36" s="54">
        <v>-596.96072714806337</v>
      </c>
      <c r="BL36" s="54">
        <v>-3.2810050927374851E-2</v>
      </c>
      <c r="BM36" s="54">
        <v>-0.6729728128549165</v>
      </c>
      <c r="BN36" s="54">
        <v>-497.89303568608312</v>
      </c>
      <c r="BO36" s="54">
        <v>0</v>
      </c>
      <c r="BP36" s="54">
        <v>0</v>
      </c>
      <c r="BQ36" s="55">
        <v>-36160.855093934377</v>
      </c>
      <c r="BR36" s="54">
        <v>0</v>
      </c>
      <c r="BS36" s="54">
        <v>0</v>
      </c>
      <c r="BT36" s="54">
        <v>0</v>
      </c>
      <c r="BU36" s="140">
        <v>0</v>
      </c>
      <c r="BV36" s="54">
        <v>0</v>
      </c>
      <c r="BW36" s="54">
        <v>0</v>
      </c>
      <c r="BX36" s="54">
        <v>0</v>
      </c>
      <c r="BY36" s="141">
        <v>0</v>
      </c>
      <c r="BZ36" s="141">
        <v>0</v>
      </c>
      <c r="CA36" s="54">
        <v>0</v>
      </c>
      <c r="CB36" s="54"/>
      <c r="CC36" s="54"/>
      <c r="CD36" s="58">
        <v>0</v>
      </c>
      <c r="CE36" s="55">
        <v>0</v>
      </c>
      <c r="CF36" s="142">
        <v>0</v>
      </c>
      <c r="CG36" s="143">
        <v>-36160.855093934377</v>
      </c>
      <c r="CH36" s="143">
        <f>ponuda2013!BY36</f>
        <v>-36160.855093934377</v>
      </c>
      <c r="CI36" s="62">
        <f t="shared" si="0"/>
        <v>0</v>
      </c>
      <c r="CL36" s="62"/>
    </row>
    <row r="37" spans="1:90" customFormat="1" ht="15" x14ac:dyDescent="0.25">
      <c r="A37" s="139">
        <v>30</v>
      </c>
      <c r="B37" s="64" t="s">
        <v>259</v>
      </c>
      <c r="C37" s="65" t="s">
        <v>321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5">
        <v>0</v>
      </c>
      <c r="BR37" s="54">
        <v>0</v>
      </c>
      <c r="BS37" s="54">
        <v>0</v>
      </c>
      <c r="BT37" s="54">
        <v>0</v>
      </c>
      <c r="BU37" s="140">
        <v>0</v>
      </c>
      <c r="BV37" s="54">
        <v>0</v>
      </c>
      <c r="BW37" s="54">
        <v>0</v>
      </c>
      <c r="BX37" s="54">
        <v>0</v>
      </c>
      <c r="BY37" s="141">
        <v>0</v>
      </c>
      <c r="BZ37" s="141">
        <v>0</v>
      </c>
      <c r="CA37" s="54">
        <v>0</v>
      </c>
      <c r="CB37" s="54"/>
      <c r="CC37" s="54"/>
      <c r="CD37" s="58">
        <v>-40459.833259976178</v>
      </c>
      <c r="CE37" s="55">
        <v>-40459.833259976178</v>
      </c>
      <c r="CF37" s="142">
        <v>-40459.833259976178</v>
      </c>
      <c r="CG37" s="143">
        <v>-40459.833259976178</v>
      </c>
      <c r="CH37" s="143">
        <f>ponuda2013!BY37</f>
        <v>-40459.833259976178</v>
      </c>
      <c r="CI37" s="62">
        <f t="shared" si="0"/>
        <v>0</v>
      </c>
      <c r="CL37" s="62"/>
    </row>
    <row r="38" spans="1:90" customFormat="1" ht="15" x14ac:dyDescent="0.25">
      <c r="A38" s="139">
        <v>31</v>
      </c>
      <c r="B38" s="64" t="s">
        <v>260</v>
      </c>
      <c r="C38" s="65" t="s">
        <v>322</v>
      </c>
      <c r="D38" s="54">
        <v>10492.539375025943</v>
      </c>
      <c r="E38" s="54">
        <v>931.21479933105661</v>
      </c>
      <c r="F38" s="54">
        <v>2394.202744471449</v>
      </c>
      <c r="G38" s="54">
        <v>18479.555446652445</v>
      </c>
      <c r="H38" s="54">
        <v>34093.557011822748</v>
      </c>
      <c r="I38" s="54">
        <v>2962.1840752962898</v>
      </c>
      <c r="J38" s="54">
        <v>2527.8574330291653</v>
      </c>
      <c r="K38" s="54">
        <v>3396.3429999477798</v>
      </c>
      <c r="L38" s="54">
        <v>2744.5579472851905</v>
      </c>
      <c r="M38" s="54">
        <v>2.8141232296836032</v>
      </c>
      <c r="N38" s="54">
        <v>2502.0384166101258</v>
      </c>
      <c r="O38" s="54">
        <v>1158.0563636221257</v>
      </c>
      <c r="P38" s="54">
        <v>2886.0416179155191</v>
      </c>
      <c r="Q38" s="54">
        <v>3001.9751558858234</v>
      </c>
      <c r="R38" s="54">
        <v>419.3191855771679</v>
      </c>
      <c r="S38" s="54">
        <v>4351.8799508037109</v>
      </c>
      <c r="T38" s="54">
        <v>1003.0168185343542</v>
      </c>
      <c r="U38" s="54">
        <v>-177.87321269207169</v>
      </c>
      <c r="V38" s="54">
        <v>2169.6100042718285</v>
      </c>
      <c r="W38" s="54">
        <v>600.76703667171876</v>
      </c>
      <c r="X38" s="54">
        <v>689.06654784520424</v>
      </c>
      <c r="Y38" s="54">
        <v>1375.7791860760562</v>
      </c>
      <c r="Z38" s="54">
        <v>3341.8180726497185</v>
      </c>
      <c r="AA38" s="54">
        <v>287.84964606483879</v>
      </c>
      <c r="AB38" s="54">
        <v>843.55350185918576</v>
      </c>
      <c r="AC38" s="54">
        <v>4315.4659614855345</v>
      </c>
      <c r="AD38" s="54">
        <v>25499.594372195585</v>
      </c>
      <c r="AE38" s="54">
        <v>11981.978143283957</v>
      </c>
      <c r="AF38" s="54">
        <v>60106.682206600759</v>
      </c>
      <c r="AG38" s="54">
        <v>78441.251611180924</v>
      </c>
      <c r="AH38" s="54">
        <v>21023.896254664127</v>
      </c>
      <c r="AI38" s="54">
        <v>11202.100298122132</v>
      </c>
      <c r="AJ38" s="54">
        <v>5122.9696779653286</v>
      </c>
      <c r="AK38" s="54">
        <v>28581.467769498802</v>
      </c>
      <c r="AL38" s="54">
        <v>2400.3711972015972</v>
      </c>
      <c r="AM38" s="54">
        <v>3376.4863661850709</v>
      </c>
      <c r="AN38" s="54">
        <v>3605.2833476711789</v>
      </c>
      <c r="AO38" s="54">
        <v>824.65855579988852</v>
      </c>
      <c r="AP38" s="54">
        <v>803.05328614239988</v>
      </c>
      <c r="AQ38" s="54">
        <v>1450.380139328955</v>
      </c>
      <c r="AR38" s="54">
        <v>19147.118819077252</v>
      </c>
      <c r="AS38" s="54">
        <v>25351.958507629417</v>
      </c>
      <c r="AT38" s="54">
        <v>433.08714730467113</v>
      </c>
      <c r="AU38" s="54">
        <v>5471.9946282681603</v>
      </c>
      <c r="AV38" s="54">
        <v>0</v>
      </c>
      <c r="AW38" s="54">
        <v>5353.1903132077168</v>
      </c>
      <c r="AX38" s="54">
        <v>5232.6654793378348</v>
      </c>
      <c r="AY38" s="54">
        <v>180.67936066028236</v>
      </c>
      <c r="AZ38" s="54">
        <v>1041.6056604655591</v>
      </c>
      <c r="BA38" s="54">
        <v>430.35524544198734</v>
      </c>
      <c r="BB38" s="54">
        <v>965.6962806675931</v>
      </c>
      <c r="BC38" s="54">
        <v>444.64309239798985</v>
      </c>
      <c r="BD38" s="54">
        <v>4015.2126121038477</v>
      </c>
      <c r="BE38" s="54">
        <v>2017.307071177132</v>
      </c>
      <c r="BF38" s="54">
        <v>116428.75189808221</v>
      </c>
      <c r="BG38" s="54">
        <v>16570.133517772756</v>
      </c>
      <c r="BH38" s="54">
        <v>11597.036518031557</v>
      </c>
      <c r="BI38" s="54">
        <v>2940.758963436328</v>
      </c>
      <c r="BJ38" s="54">
        <v>3452.7590477638532</v>
      </c>
      <c r="BK38" s="54">
        <v>10272.492181113723</v>
      </c>
      <c r="BL38" s="54">
        <v>12984.00218940486</v>
      </c>
      <c r="BM38" s="54">
        <v>546.29212033330839</v>
      </c>
      <c r="BN38" s="54">
        <v>1629.518493608384</v>
      </c>
      <c r="BO38" s="54">
        <v>0</v>
      </c>
      <c r="BP38" s="54">
        <v>0</v>
      </c>
      <c r="BQ38" s="55">
        <v>607720.62258239987</v>
      </c>
      <c r="BR38" s="54">
        <v>652088.90097260277</v>
      </c>
      <c r="BS38" s="54">
        <v>0</v>
      </c>
      <c r="BT38" s="54">
        <v>0</v>
      </c>
      <c r="BU38" s="140">
        <v>652088.90097260277</v>
      </c>
      <c r="BV38" s="54">
        <v>562.42985352908647</v>
      </c>
      <c r="BW38" s="54">
        <v>0</v>
      </c>
      <c r="BX38" s="54">
        <v>0</v>
      </c>
      <c r="BY38" s="141">
        <v>0</v>
      </c>
      <c r="BZ38" s="141">
        <v>562.42985352908647</v>
      </c>
      <c r="CA38" s="54">
        <v>0</v>
      </c>
      <c r="CB38" s="54"/>
      <c r="CC38" s="54"/>
      <c r="CD38" s="58">
        <v>112650.96853790262</v>
      </c>
      <c r="CE38" s="55">
        <v>112650.96853790262</v>
      </c>
      <c r="CF38" s="142">
        <v>765302.29936403444</v>
      </c>
      <c r="CG38" s="143">
        <v>1373022.9219464343</v>
      </c>
      <c r="CH38" s="143">
        <f>ponuda2013!BY38</f>
        <v>1373022.9219464343</v>
      </c>
      <c r="CI38" s="62">
        <f t="shared" si="0"/>
        <v>0</v>
      </c>
      <c r="CL38" s="62"/>
    </row>
    <row r="39" spans="1:90" customFormat="1" ht="15" x14ac:dyDescent="0.25">
      <c r="A39" s="139">
        <v>32</v>
      </c>
      <c r="B39" s="64" t="s">
        <v>261</v>
      </c>
      <c r="C39" s="65" t="s">
        <v>323</v>
      </c>
      <c r="D39" s="54">
        <v>-1.9521891656266481</v>
      </c>
      <c r="E39" s="54">
        <v>0</v>
      </c>
      <c r="F39" s="54">
        <v>-835.96793047670485</v>
      </c>
      <c r="G39" s="54">
        <v>-10869.360433915175</v>
      </c>
      <c r="H39" s="54">
        <v>-3446.7396985175255</v>
      </c>
      <c r="I39" s="54">
        <v>-2511.448899384241</v>
      </c>
      <c r="J39" s="54">
        <v>-5499.5121294370683</v>
      </c>
      <c r="K39" s="54">
        <v>-1072.3465274602258</v>
      </c>
      <c r="L39" s="54">
        <v>-205.85197782382016</v>
      </c>
      <c r="M39" s="54">
        <v>-9.5969816853249945</v>
      </c>
      <c r="N39" s="54">
        <v>-2916.7539724135795</v>
      </c>
      <c r="O39" s="54">
        <v>-390.7246422929278</v>
      </c>
      <c r="P39" s="54">
        <v>-4686.9085520604358</v>
      </c>
      <c r="Q39" s="54">
        <v>-2298.1524251924889</v>
      </c>
      <c r="R39" s="54">
        <v>-2170.9124259644527</v>
      </c>
      <c r="S39" s="54">
        <v>-11531.982430810567</v>
      </c>
      <c r="T39" s="54">
        <v>-5192.8501001222176</v>
      </c>
      <c r="U39" s="54">
        <v>920.89076999405142</v>
      </c>
      <c r="V39" s="54">
        <v>-1840.4329610890434</v>
      </c>
      <c r="W39" s="54">
        <v>-881.63848960148823</v>
      </c>
      <c r="X39" s="54">
        <v>-591.23056991608178</v>
      </c>
      <c r="Y39" s="54">
        <v>-499.72366205744851</v>
      </c>
      <c r="Z39" s="54">
        <v>-3683.8922556578996</v>
      </c>
      <c r="AA39" s="54">
        <v>-1130.841278647187</v>
      </c>
      <c r="AB39" s="54">
        <v>-83.185251983070629</v>
      </c>
      <c r="AC39" s="54">
        <v>-493.2384061999777</v>
      </c>
      <c r="AD39" s="54">
        <v>-966.09180496956276</v>
      </c>
      <c r="AE39" s="54">
        <v>0</v>
      </c>
      <c r="AF39" s="54">
        <v>-8198.005474906302</v>
      </c>
      <c r="AG39" s="54">
        <v>-3008.7453671503622</v>
      </c>
      <c r="AH39" s="54">
        <v>-6797.1530159268514</v>
      </c>
      <c r="AI39" s="54">
        <v>-8294.0137578531139</v>
      </c>
      <c r="AJ39" s="54">
        <v>0</v>
      </c>
      <c r="AK39" s="54">
        <v>-32835.950581511497</v>
      </c>
      <c r="AL39" s="54">
        <v>-164.36718692355171</v>
      </c>
      <c r="AM39" s="54">
        <v>-842.51967399618275</v>
      </c>
      <c r="AN39" s="54">
        <v>0</v>
      </c>
      <c r="AO39" s="54">
        <v>-0.37776373465861351</v>
      </c>
      <c r="AP39" s="54">
        <v>-616.68256329702797</v>
      </c>
      <c r="AQ39" s="54">
        <v>-6.3285410821308519</v>
      </c>
      <c r="AR39" s="54">
        <v>0</v>
      </c>
      <c r="AS39" s="54">
        <v>0</v>
      </c>
      <c r="AT39" s="54">
        <v>-3.7064701412832322</v>
      </c>
      <c r="AU39" s="54">
        <v>0</v>
      </c>
      <c r="AV39" s="54">
        <v>0</v>
      </c>
      <c r="AW39" s="54">
        <v>-53.659208123794002</v>
      </c>
      <c r="AX39" s="54">
        <v>-11.704509788108163</v>
      </c>
      <c r="AY39" s="54">
        <v>-0.50086602897063937</v>
      </c>
      <c r="AZ39" s="54">
        <v>-27.244499373137145</v>
      </c>
      <c r="BA39" s="54">
        <v>0</v>
      </c>
      <c r="BB39" s="54">
        <v>-11.20415933839109</v>
      </c>
      <c r="BC39" s="54">
        <v>-9.6146863259362085</v>
      </c>
      <c r="BD39" s="54">
        <v>-338.51962196836354</v>
      </c>
      <c r="BE39" s="54">
        <v>-123.36202553561947</v>
      </c>
      <c r="BF39" s="54">
        <v>-10.661042847421223</v>
      </c>
      <c r="BG39" s="54">
        <v>-24.911996527479133</v>
      </c>
      <c r="BH39" s="54">
        <v>-0.1043829234111929</v>
      </c>
      <c r="BI39" s="54">
        <v>0</v>
      </c>
      <c r="BJ39" s="54">
        <v>-10.117001320920229</v>
      </c>
      <c r="BK39" s="54">
        <v>-525.45706664861916</v>
      </c>
      <c r="BL39" s="54">
        <v>-6.4084569523635295</v>
      </c>
      <c r="BM39" s="54">
        <v>0</v>
      </c>
      <c r="BN39" s="54">
        <v>0</v>
      </c>
      <c r="BO39" s="54">
        <v>0</v>
      </c>
      <c r="BP39" s="54">
        <v>0</v>
      </c>
      <c r="BQ39" s="55">
        <v>-124811.76514707557</v>
      </c>
      <c r="BR39" s="54">
        <v>-200.26931052700635</v>
      </c>
      <c r="BS39" s="54">
        <v>0</v>
      </c>
      <c r="BT39" s="54">
        <v>0</v>
      </c>
      <c r="BU39" s="140">
        <v>-200.26931052700635</v>
      </c>
      <c r="BV39" s="54">
        <v>0</v>
      </c>
      <c r="BW39" s="54">
        <v>0</v>
      </c>
      <c r="BX39" s="54">
        <v>0</v>
      </c>
      <c r="BY39" s="141">
        <v>0</v>
      </c>
      <c r="BZ39" s="141">
        <v>0</v>
      </c>
      <c r="CA39" s="54">
        <v>0</v>
      </c>
      <c r="CB39" s="54"/>
      <c r="CC39" s="54"/>
      <c r="CD39" s="58">
        <v>-3.2129122573180608</v>
      </c>
      <c r="CE39" s="55">
        <v>-3.2129122573180608</v>
      </c>
      <c r="CF39" s="142">
        <v>-203.48222278432442</v>
      </c>
      <c r="CG39" s="143">
        <v>-125015.24736985989</v>
      </c>
      <c r="CH39" s="143">
        <f>ponuda2013!BY39</f>
        <v>-125015.24736985989</v>
      </c>
      <c r="CI39" s="62">
        <f t="shared" si="0"/>
        <v>0</v>
      </c>
      <c r="CL39" s="62"/>
    </row>
    <row r="40" spans="1:90" customFormat="1" ht="15" x14ac:dyDescent="0.25">
      <c r="A40" s="139">
        <v>33</v>
      </c>
      <c r="B40" s="64" t="s">
        <v>262</v>
      </c>
      <c r="C40" s="65" t="s">
        <v>355</v>
      </c>
      <c r="D40" s="54">
        <v>-2.1357332578927908</v>
      </c>
      <c r="E40" s="54">
        <v>0</v>
      </c>
      <c r="F40" s="54">
        <v>-3.2631470686403921</v>
      </c>
      <c r="G40" s="54">
        <v>-394.08655009427775</v>
      </c>
      <c r="H40" s="54">
        <v>-914.49277965543843</v>
      </c>
      <c r="I40" s="54">
        <v>-82.637265101851554</v>
      </c>
      <c r="J40" s="54">
        <v>-145.18300222177697</v>
      </c>
      <c r="K40" s="54">
        <v>-13.003900107190315</v>
      </c>
      <c r="L40" s="54">
        <v>-42.679674527830457</v>
      </c>
      <c r="M40" s="54">
        <v>-0.12414462728960182</v>
      </c>
      <c r="N40" s="54">
        <v>-37.93246271883968</v>
      </c>
      <c r="O40" s="54">
        <v>-32.597740110899366</v>
      </c>
      <c r="P40" s="54">
        <v>-55.781443842459105</v>
      </c>
      <c r="Q40" s="54">
        <v>-101.17400369464299</v>
      </c>
      <c r="R40" s="54">
        <v>-28.77915207049422</v>
      </c>
      <c r="S40" s="54">
        <v>-298.68276769717761</v>
      </c>
      <c r="T40" s="54">
        <v>-68.840097335711519</v>
      </c>
      <c r="U40" s="54">
        <v>12.207980014762375</v>
      </c>
      <c r="V40" s="54">
        <v>-96.290315421830712</v>
      </c>
      <c r="W40" s="54">
        <v>-50.671713039686729</v>
      </c>
      <c r="X40" s="54">
        <v>-7.2859167444912671</v>
      </c>
      <c r="Y40" s="54">
        <v>-19.811352804125409</v>
      </c>
      <c r="Z40" s="54">
        <v>-287.78485309673135</v>
      </c>
      <c r="AA40" s="54">
        <v>-14.989550006171713</v>
      </c>
      <c r="AB40" s="54">
        <v>-30.582605568530422</v>
      </c>
      <c r="AC40" s="54">
        <v>-54.00517163290899</v>
      </c>
      <c r="AD40" s="54">
        <v>-3072.9558076362268</v>
      </c>
      <c r="AE40" s="54">
        <v>-482.38261776502037</v>
      </c>
      <c r="AF40" s="54">
        <v>-3828.781574661471</v>
      </c>
      <c r="AG40" s="54">
        <v>-945.70008304931764</v>
      </c>
      <c r="AH40" s="54">
        <v>-8.5546954214017425</v>
      </c>
      <c r="AI40" s="54">
        <v>0</v>
      </c>
      <c r="AJ40" s="54">
        <v>-356.5743405422927</v>
      </c>
      <c r="AK40" s="54">
        <v>-7396.6590791933058</v>
      </c>
      <c r="AL40" s="54">
        <v>-8333.6466093816834</v>
      </c>
      <c r="AM40" s="54">
        <v>-92.211246231291511</v>
      </c>
      <c r="AN40" s="54">
        <v>-26.714877172840847</v>
      </c>
      <c r="AO40" s="54">
        <v>-1314.9412088903971</v>
      </c>
      <c r="AP40" s="54">
        <v>-1000.4115192153713</v>
      </c>
      <c r="AQ40" s="54">
        <v>-1724.628233951589</v>
      </c>
      <c r="AR40" s="54">
        <v>193.30286571158473</v>
      </c>
      <c r="AS40" s="54">
        <v>126.1458726126862</v>
      </c>
      <c r="AT40" s="54">
        <v>0</v>
      </c>
      <c r="AU40" s="54">
        <v>0.5591520920654417</v>
      </c>
      <c r="AV40" s="54">
        <v>0</v>
      </c>
      <c r="AW40" s="54">
        <v>-867.23033398658356</v>
      </c>
      <c r="AX40" s="54">
        <v>-136.48214290032234</v>
      </c>
      <c r="AY40" s="54">
        <v>-151.92229969207517</v>
      </c>
      <c r="AZ40" s="54">
        <v>-941.58515376429455</v>
      </c>
      <c r="BA40" s="54">
        <v>0</v>
      </c>
      <c r="BB40" s="54">
        <v>-8.5809591244711996</v>
      </c>
      <c r="BC40" s="54">
        <v>-34.706537366540402</v>
      </c>
      <c r="BD40" s="54">
        <v>-134.72339664225836</v>
      </c>
      <c r="BE40" s="54">
        <v>0</v>
      </c>
      <c r="BF40" s="54">
        <v>1399.7576900658621</v>
      </c>
      <c r="BG40" s="54">
        <v>852.39192207974668</v>
      </c>
      <c r="BH40" s="54">
        <v>45.724060689928613</v>
      </c>
      <c r="BI40" s="54">
        <v>48.435690052287384</v>
      </c>
      <c r="BJ40" s="54">
        <v>-28.956775105722542</v>
      </c>
      <c r="BK40" s="54">
        <v>-482.38161793299872</v>
      </c>
      <c r="BL40" s="54">
        <v>984.84935162047918</v>
      </c>
      <c r="BM40" s="54">
        <v>-82.537913962347915</v>
      </c>
      <c r="BN40" s="54">
        <v>0</v>
      </c>
      <c r="BO40" s="54">
        <v>0</v>
      </c>
      <c r="BP40" s="54">
        <v>0</v>
      </c>
      <c r="BQ40" s="55">
        <v>-30572.709781097306</v>
      </c>
      <c r="BR40" s="54">
        <v>8273.9498807694945</v>
      </c>
      <c r="BS40" s="54">
        <v>0</v>
      </c>
      <c r="BT40" s="54">
        <v>0</v>
      </c>
      <c r="BU40" s="140">
        <v>8273.9498807694945</v>
      </c>
      <c r="BV40" s="54">
        <v>-75.653883435410975</v>
      </c>
      <c r="BW40" s="54">
        <v>0</v>
      </c>
      <c r="BX40" s="54">
        <v>0</v>
      </c>
      <c r="BY40" s="141">
        <v>0</v>
      </c>
      <c r="BZ40" s="141">
        <v>-75.653883435410975</v>
      </c>
      <c r="CA40" s="54">
        <v>0</v>
      </c>
      <c r="CB40" s="54"/>
      <c r="CC40" s="54"/>
      <c r="CD40" s="58">
        <v>1870.4288130328014</v>
      </c>
      <c r="CE40" s="55">
        <v>1870.4288130328014</v>
      </c>
      <c r="CF40" s="142">
        <v>10068.724810366884</v>
      </c>
      <c r="CG40" s="143">
        <v>-20503.984970730424</v>
      </c>
      <c r="CH40" s="143">
        <f>ponuda2013!BY40</f>
        <v>-20503.984970730424</v>
      </c>
      <c r="CI40" s="62">
        <f t="shared" si="0"/>
        <v>0</v>
      </c>
      <c r="CL40" s="62"/>
    </row>
    <row r="41" spans="1:90" customFormat="1" ht="15" x14ac:dyDescent="0.25">
      <c r="A41" s="139">
        <v>34</v>
      </c>
      <c r="B41" s="64" t="s">
        <v>263</v>
      </c>
      <c r="C41" s="65" t="s">
        <v>324</v>
      </c>
      <c r="D41" s="54">
        <v>-6294.3569174131389</v>
      </c>
      <c r="E41" s="54">
        <v>0</v>
      </c>
      <c r="F41" s="54">
        <v>-1379.5477133079594</v>
      </c>
      <c r="G41" s="54">
        <v>-39644.86559183566</v>
      </c>
      <c r="H41" s="54">
        <v>-121506.83586249105</v>
      </c>
      <c r="I41" s="54">
        <v>-9305.6758622585239</v>
      </c>
      <c r="J41" s="54">
        <v>-9949.2334212984333</v>
      </c>
      <c r="K41" s="54">
        <v>-2448.331171970271</v>
      </c>
      <c r="L41" s="54">
        <v>-4668.4578430686997</v>
      </c>
      <c r="M41" s="54">
        <v>-18.937527601981017</v>
      </c>
      <c r="N41" s="54">
        <v>-5678.2498423796005</v>
      </c>
      <c r="O41" s="54">
        <v>-5643.4968369978678</v>
      </c>
      <c r="P41" s="54">
        <v>-6176.5252318635685</v>
      </c>
      <c r="Q41" s="54">
        <v>-11816.313963322662</v>
      </c>
      <c r="R41" s="54">
        <v>-2992.5186413238957</v>
      </c>
      <c r="S41" s="54">
        <v>-29527.943909748672</v>
      </c>
      <c r="T41" s="54">
        <v>-9608.8168894750652</v>
      </c>
      <c r="U41" s="54">
        <v>1121.0633728466948</v>
      </c>
      <c r="V41" s="54">
        <v>-6236.6464783479278</v>
      </c>
      <c r="W41" s="54">
        <v>-1685.2862887990505</v>
      </c>
      <c r="X41" s="54">
        <v>-1305.331291795359</v>
      </c>
      <c r="Y41" s="54">
        <v>-3402.624380513274</v>
      </c>
      <c r="Z41" s="54">
        <v>-23514.038675073516</v>
      </c>
      <c r="AA41" s="54">
        <v>-2093.145845542881</v>
      </c>
      <c r="AB41" s="54">
        <v>-2054.6537360846328</v>
      </c>
      <c r="AC41" s="54">
        <v>-807.07956599931356</v>
      </c>
      <c r="AD41" s="54">
        <v>-6878.8342031887605</v>
      </c>
      <c r="AE41" s="54">
        <v>-4225.340885457902</v>
      </c>
      <c r="AF41" s="54">
        <v>-93249.877728194202</v>
      </c>
      <c r="AG41" s="54">
        <v>-18087.827870017285</v>
      </c>
      <c r="AH41" s="54">
        <v>-39750.159052289484</v>
      </c>
      <c r="AI41" s="54">
        <v>-24499.560824020213</v>
      </c>
      <c r="AJ41" s="54">
        <v>-50570.226210684712</v>
      </c>
      <c r="AK41" s="54">
        <v>-56175.150544830904</v>
      </c>
      <c r="AL41" s="54">
        <v>-576.21672708120832</v>
      </c>
      <c r="AM41" s="54">
        <v>-349.61234607676187</v>
      </c>
      <c r="AN41" s="54">
        <v>-86.064414289545041</v>
      </c>
      <c r="AO41" s="54">
        <v>-576.23941202054732</v>
      </c>
      <c r="AP41" s="54">
        <v>-30.335102593483839</v>
      </c>
      <c r="AQ41" s="54">
        <v>-963.88020845151811</v>
      </c>
      <c r="AR41" s="54">
        <v>-1053.7570804147979</v>
      </c>
      <c r="AS41" s="54">
        <v>0</v>
      </c>
      <c r="AT41" s="54">
        <v>-3999.5297033943307</v>
      </c>
      <c r="AU41" s="54">
        <v>-135.75255793434033</v>
      </c>
      <c r="AV41" s="54">
        <v>0</v>
      </c>
      <c r="AW41" s="54">
        <v>-884.1074308902663</v>
      </c>
      <c r="AX41" s="54">
        <v>-1153.4538117005852</v>
      </c>
      <c r="AY41" s="54">
        <v>-304.15587610935728</v>
      </c>
      <c r="AZ41" s="54">
        <v>-2347.866669660054</v>
      </c>
      <c r="BA41" s="54">
        <v>-18.678127126594823</v>
      </c>
      <c r="BB41" s="54">
        <v>0</v>
      </c>
      <c r="BC41" s="54">
        <v>0</v>
      </c>
      <c r="BD41" s="54">
        <v>-386.4383041530113</v>
      </c>
      <c r="BE41" s="54">
        <v>-198.44285580668526</v>
      </c>
      <c r="BF41" s="54">
        <v>-3230.2471301806686</v>
      </c>
      <c r="BG41" s="54">
        <v>0</v>
      </c>
      <c r="BH41" s="54">
        <v>-56.456049446874417</v>
      </c>
      <c r="BI41" s="54">
        <v>0</v>
      </c>
      <c r="BJ41" s="54">
        <v>-92.775947833026706</v>
      </c>
      <c r="BK41" s="54">
        <v>0</v>
      </c>
      <c r="BL41" s="54">
        <v>-7167.0937888800436</v>
      </c>
      <c r="BM41" s="54">
        <v>-172.5192844475977</v>
      </c>
      <c r="BN41" s="54">
        <v>0</v>
      </c>
      <c r="BO41" s="54">
        <v>0</v>
      </c>
      <c r="BP41" s="54">
        <v>0</v>
      </c>
      <c r="BQ41" s="55">
        <v>-623858.45026284154</v>
      </c>
      <c r="BR41" s="54">
        <v>0</v>
      </c>
      <c r="BS41" s="54">
        <v>0</v>
      </c>
      <c r="BT41" s="54">
        <v>-1578.6021763122112</v>
      </c>
      <c r="BU41" s="140">
        <v>-1578.6021763122112</v>
      </c>
      <c r="BV41" s="54">
        <v>0</v>
      </c>
      <c r="BW41" s="54">
        <v>0</v>
      </c>
      <c r="BX41" s="54">
        <v>0</v>
      </c>
      <c r="BY41" s="141">
        <v>0</v>
      </c>
      <c r="BZ41" s="141">
        <v>0</v>
      </c>
      <c r="CA41" s="54">
        <v>0</v>
      </c>
      <c r="CB41" s="54"/>
      <c r="CC41" s="54"/>
      <c r="CD41" s="58">
        <v>0</v>
      </c>
      <c r="CE41" s="55">
        <v>0</v>
      </c>
      <c r="CF41" s="142">
        <v>-1578.6021763122112</v>
      </c>
      <c r="CG41" s="143">
        <v>-625437.05243915378</v>
      </c>
      <c r="CH41" s="143">
        <f>ponuda2013!BY41</f>
        <v>-625437.05243915378</v>
      </c>
      <c r="CI41" s="62">
        <f t="shared" si="0"/>
        <v>0</v>
      </c>
      <c r="CL41" s="62"/>
    </row>
    <row r="42" spans="1:90" customFormat="1" ht="15" x14ac:dyDescent="0.25">
      <c r="A42" s="139">
        <v>35</v>
      </c>
      <c r="B42" s="64" t="s">
        <v>264</v>
      </c>
      <c r="C42" s="65" t="s">
        <v>325</v>
      </c>
      <c r="D42" s="54">
        <v>-2.0046904147586427E-2</v>
      </c>
      <c r="E42" s="54">
        <v>-2.1610405244901596E-3</v>
      </c>
      <c r="F42" s="54">
        <v>-5.2784250337023107E-4</v>
      </c>
      <c r="G42" s="54">
        <v>-2.2952751139130544E-2</v>
      </c>
      <c r="H42" s="54">
        <v>-0.12214638081998302</v>
      </c>
      <c r="I42" s="54">
        <v>-3.0899868252445461E-2</v>
      </c>
      <c r="J42" s="54">
        <v>-8.7783982217523784E-3</v>
      </c>
      <c r="K42" s="54">
        <v>-2.0719273553895033E-3</v>
      </c>
      <c r="L42" s="54">
        <v>-3.8381113687995003E-2</v>
      </c>
      <c r="M42" s="54">
        <v>-1.6111748445902777E-5</v>
      </c>
      <c r="N42" s="54">
        <v>-7.9577185994458219E-3</v>
      </c>
      <c r="O42" s="54">
        <v>-2.310665227154321E-2</v>
      </c>
      <c r="P42" s="54">
        <v>-4.7441473014811142E-3</v>
      </c>
      <c r="Q42" s="54">
        <v>-7.3086588366044853E-3</v>
      </c>
      <c r="R42" s="54">
        <v>-5.5867485044617917E-3</v>
      </c>
      <c r="S42" s="54">
        <v>-2.2210497780313511E-2</v>
      </c>
      <c r="T42" s="54">
        <v>-1.6028927934440555E-2</v>
      </c>
      <c r="U42" s="54">
        <v>1.9089192572985757E-3</v>
      </c>
      <c r="V42" s="54">
        <v>-8.5687209894346247E-3</v>
      </c>
      <c r="W42" s="54">
        <v>-2.9857320817813972E-3</v>
      </c>
      <c r="X42" s="54">
        <v>-2.2962975159157319E-2</v>
      </c>
      <c r="Y42" s="54">
        <v>-7.3309322592590145E-3</v>
      </c>
      <c r="Z42" s="54">
        <v>-1.0764206228840357E-2</v>
      </c>
      <c r="AA42" s="54">
        <v>-0.1859797618298778</v>
      </c>
      <c r="AB42" s="54">
        <v>-2.0849871412508804E-2</v>
      </c>
      <c r="AC42" s="54">
        <v>-2.182521666331344E-2</v>
      </c>
      <c r="AD42" s="54">
        <v>-3.9474530022002553E-2</v>
      </c>
      <c r="AE42" s="54">
        <v>-3.1507648497063438E-2</v>
      </c>
      <c r="AF42" s="54">
        <v>-0.22204620025971891</v>
      </c>
      <c r="AG42" s="54">
        <v>-0.22414221375399723</v>
      </c>
      <c r="AH42" s="54">
        <v>-1.1799750100916924E-2</v>
      </c>
      <c r="AI42" s="54">
        <v>-1.2233492312684502E-3</v>
      </c>
      <c r="AJ42" s="54">
        <v>-1.5652746096864996E-3</v>
      </c>
      <c r="AK42" s="54">
        <v>-3.2656824048549533E-2</v>
      </c>
      <c r="AL42" s="54">
        <v>-0.16539836247642875</v>
      </c>
      <c r="AM42" s="54">
        <v>-2.6922347312492E-2</v>
      </c>
      <c r="AN42" s="54">
        <v>-3.6988679146491253E-2</v>
      </c>
      <c r="AO42" s="54">
        <v>-1.4207054066895248E-2</v>
      </c>
      <c r="AP42" s="54">
        <v>-0.43032305409085042</v>
      </c>
      <c r="AQ42" s="54">
        <v>-2.7337700110695244E-2</v>
      </c>
      <c r="AR42" s="54">
        <v>-0.54658935361239758</v>
      </c>
      <c r="AS42" s="54">
        <v>-0.15694409781845348</v>
      </c>
      <c r="AT42" s="54">
        <v>-0.19114252710676416</v>
      </c>
      <c r="AU42" s="54">
        <v>-1.7447254044047024E-3</v>
      </c>
      <c r="AV42" s="54">
        <v>0</v>
      </c>
      <c r="AW42" s="54">
        <v>-6.0715335652495268E-2</v>
      </c>
      <c r="AX42" s="54">
        <v>-8.0971686615610702E-2</v>
      </c>
      <c r="AY42" s="54">
        <v>-7.5242896142957401E-3</v>
      </c>
      <c r="AZ42" s="54">
        <v>-4.7510363827615865E-2</v>
      </c>
      <c r="BA42" s="54">
        <v>-4.5543489726162043E-3</v>
      </c>
      <c r="BB42" s="54">
        <v>-2.8279810805607901E-3</v>
      </c>
      <c r="BC42" s="54">
        <v>-5.6093014573007716E-3</v>
      </c>
      <c r="BD42" s="54">
        <v>-2.4909891423320692E-3</v>
      </c>
      <c r="BE42" s="54">
        <v>-2.207339258804995E-2</v>
      </c>
      <c r="BF42" s="54">
        <v>-0.55803548896320954</v>
      </c>
      <c r="BG42" s="54">
        <v>-1.9004341360959527E-2</v>
      </c>
      <c r="BH42" s="54">
        <v>-2.6277790583717854E-2</v>
      </c>
      <c r="BI42" s="54">
        <v>-1.4630205543184404E-2</v>
      </c>
      <c r="BJ42" s="54">
        <v>-1.4054215620339141E-2</v>
      </c>
      <c r="BK42" s="54">
        <v>-3.4591896638718922E-2</v>
      </c>
      <c r="BL42" s="54">
        <v>-0.10053534789821815</v>
      </c>
      <c r="BM42" s="54">
        <v>-6.9790081558670381E-3</v>
      </c>
      <c r="BN42" s="54">
        <v>-1.6486625645011767E-2</v>
      </c>
      <c r="BO42" s="54">
        <v>0</v>
      </c>
      <c r="BP42" s="54">
        <v>0</v>
      </c>
      <c r="BQ42" s="55">
        <v>-3.8011704880249328</v>
      </c>
      <c r="BR42" s="54">
        <v>-0.31891507904375554</v>
      </c>
      <c r="BS42" s="54">
        <v>0</v>
      </c>
      <c r="BT42" s="54">
        <v>0</v>
      </c>
      <c r="BU42" s="140">
        <v>-0.31891507904375554</v>
      </c>
      <c r="BV42" s="54">
        <v>0</v>
      </c>
      <c r="BW42" s="54">
        <v>0</v>
      </c>
      <c r="BX42" s="54">
        <v>0</v>
      </c>
      <c r="BY42" s="141">
        <v>0</v>
      </c>
      <c r="BZ42" s="141">
        <v>0</v>
      </c>
      <c r="CA42" s="54">
        <v>0</v>
      </c>
      <c r="CB42" s="54"/>
      <c r="CC42" s="54"/>
      <c r="CD42" s="58">
        <v>-0.38814383411156944</v>
      </c>
      <c r="CE42" s="55">
        <v>-0.38814383411156944</v>
      </c>
      <c r="CF42" s="142">
        <v>-0.70705891315532499</v>
      </c>
      <c r="CG42" s="143">
        <v>-4.5082294011802579</v>
      </c>
      <c r="CH42" s="143">
        <f>ponuda2013!BY42</f>
        <v>-4.5082294011802579</v>
      </c>
      <c r="CI42" s="62">
        <f t="shared" si="0"/>
        <v>0</v>
      </c>
      <c r="CL42" s="62"/>
    </row>
    <row r="43" spans="1:90" customFormat="1" ht="15" x14ac:dyDescent="0.25">
      <c r="A43" s="139">
        <v>36</v>
      </c>
      <c r="B43" s="64" t="s">
        <v>265</v>
      </c>
      <c r="C43" s="65" t="s">
        <v>356</v>
      </c>
      <c r="D43" s="54">
        <v>11.81898034882138</v>
      </c>
      <c r="E43" s="54">
        <v>0</v>
      </c>
      <c r="F43" s="54">
        <v>221.91558963150692</v>
      </c>
      <c r="G43" s="54">
        <v>0</v>
      </c>
      <c r="H43" s="54">
        <v>607.16225904621479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372.48490455003008</v>
      </c>
      <c r="AD43" s="54">
        <v>1739.047695682767</v>
      </c>
      <c r="AE43" s="54">
        <v>2167.6057425079221</v>
      </c>
      <c r="AF43" s="54">
        <v>11057.96206300112</v>
      </c>
      <c r="AG43" s="54">
        <v>3579.2556992074174</v>
      </c>
      <c r="AH43" s="54">
        <v>249.20302848853407</v>
      </c>
      <c r="AI43" s="54">
        <v>470.36497856113209</v>
      </c>
      <c r="AJ43" s="54">
        <v>0</v>
      </c>
      <c r="AK43" s="54">
        <v>537.03274290261857</v>
      </c>
      <c r="AL43" s="54">
        <v>69.593948435345908</v>
      </c>
      <c r="AM43" s="54">
        <v>8172.3837415110211</v>
      </c>
      <c r="AN43" s="54">
        <v>47.95751343432557</v>
      </c>
      <c r="AO43" s="54">
        <v>678.16232186874072</v>
      </c>
      <c r="AP43" s="54">
        <v>268.95547768403071</v>
      </c>
      <c r="AQ43" s="54">
        <v>1804.3711625836645</v>
      </c>
      <c r="AR43" s="54">
        <v>6786.4916064056224</v>
      </c>
      <c r="AS43" s="54">
        <v>9839.2907052269329</v>
      </c>
      <c r="AT43" s="54">
        <v>1126.7399077424395</v>
      </c>
      <c r="AU43" s="54">
        <v>852.63045827249471</v>
      </c>
      <c r="AV43" s="54">
        <v>0</v>
      </c>
      <c r="AW43" s="54">
        <v>10143.418738351906</v>
      </c>
      <c r="AX43" s="54">
        <v>857.63740056501069</v>
      </c>
      <c r="AY43" s="54">
        <v>259.03911890317573</v>
      </c>
      <c r="AZ43" s="54">
        <v>743.35919596981785</v>
      </c>
      <c r="BA43" s="54">
        <v>48.644096590147427</v>
      </c>
      <c r="BB43" s="54">
        <v>239.4417229339987</v>
      </c>
      <c r="BC43" s="54">
        <v>155.28670654903004</v>
      </c>
      <c r="BD43" s="54">
        <v>17070.980107414685</v>
      </c>
      <c r="BE43" s="54">
        <v>575.42394850397829</v>
      </c>
      <c r="BF43" s="54">
        <v>115716.25348735998</v>
      </c>
      <c r="BG43" s="54">
        <v>9476.4899402412939</v>
      </c>
      <c r="BH43" s="54">
        <v>4144.7811836999863</v>
      </c>
      <c r="BI43" s="54">
        <v>529.36783269148452</v>
      </c>
      <c r="BJ43" s="54">
        <v>503.05204200616231</v>
      </c>
      <c r="BK43" s="54">
        <v>8163.3922531720409</v>
      </c>
      <c r="BL43" s="54">
        <v>12111.810163825334</v>
      </c>
      <c r="BM43" s="54">
        <v>56.906298147070558</v>
      </c>
      <c r="BN43" s="54">
        <v>599.27761430912551</v>
      </c>
      <c r="BO43" s="54">
        <v>0</v>
      </c>
      <c r="BP43" s="54">
        <v>0</v>
      </c>
      <c r="BQ43" s="55">
        <v>232054.99237832695</v>
      </c>
      <c r="BR43" s="54">
        <v>534886.08973048266</v>
      </c>
      <c r="BS43" s="54">
        <v>0</v>
      </c>
      <c r="BT43" s="54">
        <v>-115.36101429862779</v>
      </c>
      <c r="BU43" s="140">
        <v>534770.72871618404</v>
      </c>
      <c r="BV43" s="54">
        <v>-3.7430766176393027</v>
      </c>
      <c r="BW43" s="54">
        <v>0</v>
      </c>
      <c r="BX43" s="54">
        <v>0</v>
      </c>
      <c r="BY43" s="141">
        <v>0</v>
      </c>
      <c r="BZ43" s="141">
        <v>-3.7430766176393027</v>
      </c>
      <c r="CA43" s="54">
        <v>0</v>
      </c>
      <c r="CB43" s="54"/>
      <c r="CC43" s="54"/>
      <c r="CD43" s="58">
        <v>3236197.4089157642</v>
      </c>
      <c r="CE43" s="55">
        <v>3236197.4089157642</v>
      </c>
      <c r="CF43" s="142">
        <v>3770964.3945553303</v>
      </c>
      <c r="CG43" s="143">
        <v>4003019.3869336573</v>
      </c>
      <c r="CH43" s="143">
        <f>ponuda2013!BY43</f>
        <v>4003019.3869336573</v>
      </c>
      <c r="CI43" s="62">
        <f t="shared" si="0"/>
        <v>0</v>
      </c>
      <c r="CL43" s="62"/>
    </row>
    <row r="44" spans="1:90" customFormat="1" ht="15" x14ac:dyDescent="0.25">
      <c r="A44" s="139">
        <v>37</v>
      </c>
      <c r="B44" s="64" t="s">
        <v>266</v>
      </c>
      <c r="C44" s="65" t="s">
        <v>357</v>
      </c>
      <c r="D44" s="54">
        <v>0</v>
      </c>
      <c r="E44" s="54">
        <v>0</v>
      </c>
      <c r="F44" s="54">
        <v>0.4848482400094643</v>
      </c>
      <c r="G44" s="54">
        <v>211.02432119111509</v>
      </c>
      <c r="H44" s="54">
        <v>316.3718453591938</v>
      </c>
      <c r="I44" s="54">
        <v>83.192026100882302</v>
      </c>
      <c r="J44" s="54">
        <v>0.41171410409391013</v>
      </c>
      <c r="K44" s="54">
        <v>13.851283697940435</v>
      </c>
      <c r="L44" s="54">
        <v>374.13191175950561</v>
      </c>
      <c r="M44" s="54">
        <v>2.5765625737751388E-2</v>
      </c>
      <c r="N44" s="54">
        <v>13.167381754589929</v>
      </c>
      <c r="O44" s="54">
        <v>110.56580041272026</v>
      </c>
      <c r="P44" s="54">
        <v>111.68454468235163</v>
      </c>
      <c r="Q44" s="54">
        <v>21.108195955982318</v>
      </c>
      <c r="R44" s="54">
        <v>-2.439450233141494</v>
      </c>
      <c r="S44" s="54">
        <v>-50.959194883176181</v>
      </c>
      <c r="T44" s="54">
        <v>-27.599690237201933</v>
      </c>
      <c r="U44" s="54">
        <v>2.4970818630683911</v>
      </c>
      <c r="V44" s="54">
        <v>17.284675696065559</v>
      </c>
      <c r="W44" s="54">
        <v>-1.8386161330339146</v>
      </c>
      <c r="X44" s="54">
        <v>84.422241811010451</v>
      </c>
      <c r="Y44" s="54">
        <v>33.693680688362967</v>
      </c>
      <c r="Z44" s="54">
        <v>29.071982277855014</v>
      </c>
      <c r="AA44" s="54">
        <v>-163.13939899275462</v>
      </c>
      <c r="AB44" s="54">
        <v>31.526582048690912</v>
      </c>
      <c r="AC44" s="54">
        <v>4.7006716339418499</v>
      </c>
      <c r="AD44" s="54">
        <v>0.35096468892020904</v>
      </c>
      <c r="AE44" s="54">
        <v>6.2754650955179123</v>
      </c>
      <c r="AF44" s="54">
        <v>864.01948450760619</v>
      </c>
      <c r="AG44" s="54">
        <v>896.89229491826814</v>
      </c>
      <c r="AH44" s="54">
        <v>-9.1475322636627627</v>
      </c>
      <c r="AI44" s="54">
        <v>0</v>
      </c>
      <c r="AJ44" s="54">
        <v>0</v>
      </c>
      <c r="AK44" s="54">
        <v>4.972803944850825</v>
      </c>
      <c r="AL44" s="54">
        <v>0</v>
      </c>
      <c r="AM44" s="54">
        <v>121.1037221745231</v>
      </c>
      <c r="AN44" s="54">
        <v>353.12529770211268</v>
      </c>
      <c r="AO44" s="54">
        <v>-3.8608744071542098</v>
      </c>
      <c r="AP44" s="54">
        <v>7.5094031388249105E-2</v>
      </c>
      <c r="AQ44" s="54">
        <v>57.973685497617261</v>
      </c>
      <c r="AR44" s="54">
        <v>1882.58072150817</v>
      </c>
      <c r="AS44" s="54">
        <v>1136.0353236031387</v>
      </c>
      <c r="AT44" s="54">
        <v>108.97259377056793</v>
      </c>
      <c r="AU44" s="54">
        <v>0</v>
      </c>
      <c r="AV44" s="54">
        <v>0</v>
      </c>
      <c r="AW44" s="54">
        <v>9.1254110119678487</v>
      </c>
      <c r="AX44" s="54">
        <v>30.373629506329497</v>
      </c>
      <c r="AY44" s="54">
        <v>120.42676867881306</v>
      </c>
      <c r="AZ44" s="54">
        <v>4.2964114436073348</v>
      </c>
      <c r="BA44" s="54">
        <v>0</v>
      </c>
      <c r="BB44" s="54">
        <v>0</v>
      </c>
      <c r="BC44" s="54">
        <v>65.393056561191116</v>
      </c>
      <c r="BD44" s="54">
        <v>0</v>
      </c>
      <c r="BE44" s="54">
        <v>14.455124348609422</v>
      </c>
      <c r="BF44" s="54">
        <v>4859.4188545234147</v>
      </c>
      <c r="BG44" s="54">
        <v>988.65034676616222</v>
      </c>
      <c r="BH44" s="54">
        <v>97.084542388309472</v>
      </c>
      <c r="BI44" s="54">
        <v>96.164491231141469</v>
      </c>
      <c r="BJ44" s="54">
        <v>1059.9762102554866</v>
      </c>
      <c r="BK44" s="54">
        <v>101.38079525038984</v>
      </c>
      <c r="BL44" s="54">
        <v>6499.1463987882289</v>
      </c>
      <c r="BM44" s="54">
        <v>0</v>
      </c>
      <c r="BN44" s="54">
        <v>24.531422403737739</v>
      </c>
      <c r="BO44" s="54">
        <v>0</v>
      </c>
      <c r="BP44" s="54">
        <v>0</v>
      </c>
      <c r="BQ44" s="55">
        <v>20603.032712353062</v>
      </c>
      <c r="BR44" s="54">
        <v>161168.48237774341</v>
      </c>
      <c r="BS44" s="54">
        <v>0</v>
      </c>
      <c r="BT44" s="54">
        <v>-10.120502433717547</v>
      </c>
      <c r="BU44" s="140">
        <v>161158.3618753097</v>
      </c>
      <c r="BV44" s="54">
        <v>-537.58544963141617</v>
      </c>
      <c r="BW44" s="54">
        <v>0</v>
      </c>
      <c r="BX44" s="54">
        <v>0</v>
      </c>
      <c r="BY44" s="141">
        <v>0</v>
      </c>
      <c r="BZ44" s="141">
        <v>-537.58544963141617</v>
      </c>
      <c r="CA44" s="54">
        <v>0</v>
      </c>
      <c r="CB44" s="54"/>
      <c r="CC44" s="54"/>
      <c r="CD44" s="58">
        <v>11697.533029914892</v>
      </c>
      <c r="CE44" s="55">
        <v>11697.533029914892</v>
      </c>
      <c r="CF44" s="142">
        <v>172318.30945559317</v>
      </c>
      <c r="CG44" s="143">
        <v>192921.34216794625</v>
      </c>
      <c r="CH44" s="143">
        <f>ponuda2013!BY44</f>
        <v>192921.34216794625</v>
      </c>
      <c r="CI44" s="62">
        <f t="shared" si="0"/>
        <v>0</v>
      </c>
      <c r="CL44" s="62"/>
    </row>
    <row r="45" spans="1:90" customFormat="1" ht="15" x14ac:dyDescent="0.25">
      <c r="A45" s="139">
        <v>38</v>
      </c>
      <c r="B45" s="64" t="s">
        <v>267</v>
      </c>
      <c r="C45" s="65" t="s">
        <v>326</v>
      </c>
      <c r="D45" s="54">
        <v>0</v>
      </c>
      <c r="E45" s="54">
        <v>0</v>
      </c>
      <c r="F45" s="54">
        <v>0</v>
      </c>
      <c r="G45" s="54">
        <v>-14.740276270769332</v>
      </c>
      <c r="H45" s="54">
        <v>7340.9935315252642</v>
      </c>
      <c r="I45" s="54">
        <v>-25.53053505716009</v>
      </c>
      <c r="J45" s="54">
        <v>-40.407075573456154</v>
      </c>
      <c r="K45" s="54">
        <v>-10.274026876606953</v>
      </c>
      <c r="L45" s="54">
        <v>-85.29594841989416</v>
      </c>
      <c r="M45" s="54">
        <v>-0.15310838419383632</v>
      </c>
      <c r="N45" s="54">
        <v>-231.53224841965243</v>
      </c>
      <c r="O45" s="54">
        <v>-153.80829255247608</v>
      </c>
      <c r="P45" s="54">
        <v>-24.751902685175519</v>
      </c>
      <c r="Q45" s="54">
        <v>-21.904613194383288</v>
      </c>
      <c r="R45" s="54">
        <v>-2.2851143584861506</v>
      </c>
      <c r="S45" s="54">
        <v>-122.05401283580588</v>
      </c>
      <c r="T45" s="54">
        <v>-74.380119919857748</v>
      </c>
      <c r="U45" s="54">
        <v>10.374346304395315</v>
      </c>
      <c r="V45" s="54">
        <v>-33.890754474516754</v>
      </c>
      <c r="W45" s="54">
        <v>-8.2772312006887603</v>
      </c>
      <c r="X45" s="54">
        <v>-17.324395211185351</v>
      </c>
      <c r="Y45" s="54">
        <v>-26.158512123875781</v>
      </c>
      <c r="Z45" s="54">
        <v>-27.638921607941754</v>
      </c>
      <c r="AA45" s="54">
        <v>-210.29553851834598</v>
      </c>
      <c r="AB45" s="54">
        <v>-10.054270272528232</v>
      </c>
      <c r="AC45" s="54">
        <v>104.86339288762389</v>
      </c>
      <c r="AD45" s="54">
        <v>53.028444923081281</v>
      </c>
      <c r="AE45" s="54">
        <v>360.31893284535602</v>
      </c>
      <c r="AF45" s="54">
        <v>10230.926089801582</v>
      </c>
      <c r="AG45" s="54">
        <v>11539.210681231736</v>
      </c>
      <c r="AH45" s="54">
        <v>8.9120983287913855</v>
      </c>
      <c r="AI45" s="54">
        <v>0</v>
      </c>
      <c r="AJ45" s="54">
        <v>0</v>
      </c>
      <c r="AK45" s="54">
        <v>155.47978965877638</v>
      </c>
      <c r="AL45" s="54">
        <v>-47.697389459387821</v>
      </c>
      <c r="AM45" s="54">
        <v>866.50340588680592</v>
      </c>
      <c r="AN45" s="54">
        <v>-143.71245597794339</v>
      </c>
      <c r="AO45" s="54">
        <v>44839.946198831938</v>
      </c>
      <c r="AP45" s="54">
        <v>36767.724437050383</v>
      </c>
      <c r="AQ45" s="54">
        <v>31.340409795995516</v>
      </c>
      <c r="AR45" s="54">
        <v>4221.822307432898</v>
      </c>
      <c r="AS45" s="54">
        <v>1395.5959025550096</v>
      </c>
      <c r="AT45" s="54">
        <v>138.19090888896022</v>
      </c>
      <c r="AU45" s="54">
        <v>0</v>
      </c>
      <c r="AV45" s="54">
        <v>0</v>
      </c>
      <c r="AW45" s="54">
        <v>85.368623611785239</v>
      </c>
      <c r="AX45" s="54">
        <v>17.953362060725677</v>
      </c>
      <c r="AY45" s="54">
        <v>0.32622164213568255</v>
      </c>
      <c r="AZ45" s="54">
        <v>-39.180567637225806</v>
      </c>
      <c r="BA45" s="54">
        <v>-4.9227220589251539</v>
      </c>
      <c r="BB45" s="54">
        <v>0</v>
      </c>
      <c r="BC45" s="54">
        <v>0</v>
      </c>
      <c r="BD45" s="54">
        <v>-3.3311904939413114E-3</v>
      </c>
      <c r="BE45" s="54">
        <v>157.90998147822148</v>
      </c>
      <c r="BF45" s="54">
        <v>49596.075402829483</v>
      </c>
      <c r="BG45" s="54">
        <v>196.76466082769144</v>
      </c>
      <c r="BH45" s="54">
        <v>8.1599337400281264</v>
      </c>
      <c r="BI45" s="54">
        <v>25.00507461902686</v>
      </c>
      <c r="BJ45" s="54">
        <v>11139.270652190975</v>
      </c>
      <c r="BK45" s="54">
        <v>388.00999692244471</v>
      </c>
      <c r="BL45" s="54">
        <v>2187.66804930322</v>
      </c>
      <c r="BM45" s="54">
        <v>0</v>
      </c>
      <c r="BN45" s="54">
        <v>0</v>
      </c>
      <c r="BO45" s="54">
        <v>0</v>
      </c>
      <c r="BP45" s="54">
        <v>0</v>
      </c>
      <c r="BQ45" s="55">
        <v>180491.4694728934</v>
      </c>
      <c r="BR45" s="54">
        <v>178117.1050126513</v>
      </c>
      <c r="BS45" s="54">
        <v>0</v>
      </c>
      <c r="BT45" s="54">
        <v>-25.651185119559756</v>
      </c>
      <c r="BU45" s="140">
        <v>178091.45382753175</v>
      </c>
      <c r="BV45" s="54">
        <v>-341.92647459838997</v>
      </c>
      <c r="BW45" s="54">
        <v>0</v>
      </c>
      <c r="BX45" s="54">
        <v>0</v>
      </c>
      <c r="BY45" s="141">
        <v>0</v>
      </c>
      <c r="BZ45" s="141">
        <v>-341.92647459838997</v>
      </c>
      <c r="CA45" s="54">
        <v>0</v>
      </c>
      <c r="CB45" s="54"/>
      <c r="CC45" s="54"/>
      <c r="CD45" s="58">
        <v>4611.514064711585</v>
      </c>
      <c r="CE45" s="55">
        <v>4611.514064711585</v>
      </c>
      <c r="CF45" s="142">
        <v>182361.04141764494</v>
      </c>
      <c r="CG45" s="143">
        <v>362852.51089053834</v>
      </c>
      <c r="CH45" s="143">
        <f>ponuda2013!BY45</f>
        <v>362852.51089053834</v>
      </c>
      <c r="CI45" s="62">
        <f t="shared" si="0"/>
        <v>0</v>
      </c>
      <c r="CL45" s="62"/>
    </row>
    <row r="46" spans="1:90" customFormat="1" ht="15" x14ac:dyDescent="0.25">
      <c r="A46" s="139">
        <v>39</v>
      </c>
      <c r="B46" s="64" t="s">
        <v>268</v>
      </c>
      <c r="C46" s="65" t="s">
        <v>327</v>
      </c>
      <c r="D46" s="54">
        <v>1108.6129179371362</v>
      </c>
      <c r="E46" s="54">
        <v>0</v>
      </c>
      <c r="F46" s="54">
        <v>287.49305098520114</v>
      </c>
      <c r="G46" s="54">
        <v>1389.8891150025647</v>
      </c>
      <c r="H46" s="54">
        <v>6915.0920096253612</v>
      </c>
      <c r="I46" s="54">
        <v>985.42386567424978</v>
      </c>
      <c r="J46" s="54">
        <v>189.40451844334157</v>
      </c>
      <c r="K46" s="54">
        <v>284.31499290755863</v>
      </c>
      <c r="L46" s="54">
        <v>1365.14478107688</v>
      </c>
      <c r="M46" s="54">
        <v>0.72472845117247553</v>
      </c>
      <c r="N46" s="54">
        <v>462.49003081873292</v>
      </c>
      <c r="O46" s="54">
        <v>1327.6533057676911</v>
      </c>
      <c r="P46" s="54">
        <v>964.66428668157164</v>
      </c>
      <c r="Q46" s="54">
        <v>343.02665862060553</v>
      </c>
      <c r="R46" s="54">
        <v>-0.38289813923044558</v>
      </c>
      <c r="S46" s="54">
        <v>-10.698582509848313</v>
      </c>
      <c r="T46" s="54">
        <v>-3.5388834546953918</v>
      </c>
      <c r="U46" s="54">
        <v>0.23791866764793521</v>
      </c>
      <c r="V46" s="54">
        <v>385.6636642494426</v>
      </c>
      <c r="W46" s="54">
        <v>-0.54604050730861953</v>
      </c>
      <c r="X46" s="54">
        <v>818.50341651230315</v>
      </c>
      <c r="Y46" s="54">
        <v>728.20996813250827</v>
      </c>
      <c r="Z46" s="54">
        <v>982.44057580404763</v>
      </c>
      <c r="AA46" s="54">
        <v>2.8743224981400881</v>
      </c>
      <c r="AB46" s="54">
        <v>1199.7395607867036</v>
      </c>
      <c r="AC46" s="54">
        <v>476.35625514200996</v>
      </c>
      <c r="AD46" s="54">
        <v>1794.1070185053134</v>
      </c>
      <c r="AE46" s="54">
        <v>3169.2859867545421</v>
      </c>
      <c r="AF46" s="54">
        <v>11309.077304350321</v>
      </c>
      <c r="AG46" s="54">
        <v>16819.533003544831</v>
      </c>
      <c r="AH46" s="54">
        <v>-2.1508142737961533</v>
      </c>
      <c r="AI46" s="54">
        <v>148.02098100303303</v>
      </c>
      <c r="AJ46" s="54">
        <v>35.229521550606059</v>
      </c>
      <c r="AK46" s="54">
        <v>931.16072213330995</v>
      </c>
      <c r="AL46" s="54">
        <v>9.3289408233059543</v>
      </c>
      <c r="AM46" s="54">
        <v>3485.1453700270108</v>
      </c>
      <c r="AN46" s="54">
        <v>280.08619978477151</v>
      </c>
      <c r="AO46" s="54">
        <v>-5.7303055221518315</v>
      </c>
      <c r="AP46" s="54">
        <v>27316.650007848926</v>
      </c>
      <c r="AQ46" s="54">
        <v>3990.8072365109497</v>
      </c>
      <c r="AR46" s="54">
        <v>57309.585240080836</v>
      </c>
      <c r="AS46" s="54">
        <v>20909.821453077497</v>
      </c>
      <c r="AT46" s="54">
        <v>17673.959255548943</v>
      </c>
      <c r="AU46" s="54">
        <v>1796.0809277140361</v>
      </c>
      <c r="AV46" s="54">
        <v>0</v>
      </c>
      <c r="AW46" s="54">
        <v>9876.419650865384</v>
      </c>
      <c r="AX46" s="54">
        <v>6245.165361004033</v>
      </c>
      <c r="AY46" s="54">
        <v>492.40757530672744</v>
      </c>
      <c r="AZ46" s="54">
        <v>2092.0880052573202</v>
      </c>
      <c r="BA46" s="54">
        <v>865.36764492649274</v>
      </c>
      <c r="BB46" s="54">
        <v>433.4434085017154</v>
      </c>
      <c r="BC46" s="54">
        <v>1196.265840877506</v>
      </c>
      <c r="BD46" s="54">
        <v>301.1217373870291</v>
      </c>
      <c r="BE46" s="54">
        <v>1214.6239993108795</v>
      </c>
      <c r="BF46" s="54">
        <v>129519.58662820127</v>
      </c>
      <c r="BG46" s="54">
        <v>16230.516575096341</v>
      </c>
      <c r="BH46" s="54">
        <v>8295.7667728211381</v>
      </c>
      <c r="BI46" s="54">
        <v>3172.3792645841004</v>
      </c>
      <c r="BJ46" s="54">
        <v>1909.6347599564469</v>
      </c>
      <c r="BK46" s="54">
        <v>6891.0692850369878</v>
      </c>
      <c r="BL46" s="54">
        <v>16051.52912400344</v>
      </c>
      <c r="BM46" s="54">
        <v>235.32215460153915</v>
      </c>
      <c r="BN46" s="54">
        <v>2149.369605695254</v>
      </c>
      <c r="BO46" s="54">
        <v>0</v>
      </c>
      <c r="BP46" s="54">
        <v>0</v>
      </c>
      <c r="BQ46" s="55">
        <v>394344.86898206972</v>
      </c>
      <c r="BR46" s="54">
        <v>1097925.4788938514</v>
      </c>
      <c r="BS46" s="54">
        <v>0</v>
      </c>
      <c r="BT46" s="54">
        <v>0</v>
      </c>
      <c r="BU46" s="140">
        <v>1097925.4788938514</v>
      </c>
      <c r="BV46" s="54">
        <v>-0.61035493445699085</v>
      </c>
      <c r="BW46" s="54">
        <v>0</v>
      </c>
      <c r="BX46" s="54">
        <v>0</v>
      </c>
      <c r="BY46" s="141">
        <v>0</v>
      </c>
      <c r="BZ46" s="141">
        <v>-0.61035493445699085</v>
      </c>
      <c r="CA46" s="54">
        <v>0</v>
      </c>
      <c r="CB46" s="54"/>
      <c r="CC46" s="54"/>
      <c r="CD46" s="58">
        <v>14869.053773067595</v>
      </c>
      <c r="CE46" s="55">
        <v>14869.053773067595</v>
      </c>
      <c r="CF46" s="142">
        <v>1112793.9223119845</v>
      </c>
      <c r="CG46" s="143">
        <v>1507138.7912940541</v>
      </c>
      <c r="CH46" s="143">
        <f>ponuda2013!BY46</f>
        <v>1507138.7912940541</v>
      </c>
      <c r="CI46" s="62">
        <f t="shared" si="0"/>
        <v>0</v>
      </c>
      <c r="CL46" s="62"/>
    </row>
    <row r="47" spans="1:90" customFormat="1" ht="15" x14ac:dyDescent="0.25">
      <c r="A47" s="139">
        <v>40</v>
      </c>
      <c r="B47" s="64" t="s">
        <v>269</v>
      </c>
      <c r="C47" s="65" t="s">
        <v>328</v>
      </c>
      <c r="D47" s="54">
        <v>-4.119827860515521</v>
      </c>
      <c r="E47" s="54">
        <v>0</v>
      </c>
      <c r="F47" s="54">
        <v>-1.3354739201172827</v>
      </c>
      <c r="G47" s="54">
        <v>-55.025243018126986</v>
      </c>
      <c r="H47" s="54">
        <v>-168.56692344904167</v>
      </c>
      <c r="I47" s="54">
        <v>-8.3855897922300642</v>
      </c>
      <c r="J47" s="54">
        <v>-14.878087255483971</v>
      </c>
      <c r="K47" s="54">
        <v>-2.3668158544863882</v>
      </c>
      <c r="L47" s="54">
        <v>-34.252227083841852</v>
      </c>
      <c r="M47" s="54">
        <v>-1.4335192007376712E-2</v>
      </c>
      <c r="N47" s="54">
        <v>-18.463867114120841</v>
      </c>
      <c r="O47" s="54">
        <v>-21.241966518732895</v>
      </c>
      <c r="P47" s="54">
        <v>-16.962157690731999</v>
      </c>
      <c r="Q47" s="54">
        <v>-12.634428919035315</v>
      </c>
      <c r="R47" s="54">
        <v>-4.9707275890811555</v>
      </c>
      <c r="S47" s="54">
        <v>-44.381498006292873</v>
      </c>
      <c r="T47" s="54">
        <v>-43.951216729127601</v>
      </c>
      <c r="U47" s="54">
        <v>5.3946460478566802</v>
      </c>
      <c r="V47" s="54">
        <v>-16.493632974475705</v>
      </c>
      <c r="W47" s="54">
        <v>-4.6321969494665547</v>
      </c>
      <c r="X47" s="54">
        <v>-28.093990244377927</v>
      </c>
      <c r="Y47" s="54">
        <v>-6.5324467098788599</v>
      </c>
      <c r="Z47" s="54">
        <v>-88.681297031406956</v>
      </c>
      <c r="AA47" s="54">
        <v>-167.2251409383727</v>
      </c>
      <c r="AB47" s="54">
        <v>-18.550867463638621</v>
      </c>
      <c r="AC47" s="54">
        <v>-13.310197017488109</v>
      </c>
      <c r="AD47" s="54">
        <v>-68.233863795117671</v>
      </c>
      <c r="AE47" s="54">
        <v>-53.44805392084308</v>
      </c>
      <c r="AF47" s="54">
        <v>-399.63712121949732</v>
      </c>
      <c r="AG47" s="54">
        <v>-303.22666807544073</v>
      </c>
      <c r="AH47" s="54">
        <v>-61.546268770379385</v>
      </c>
      <c r="AI47" s="54">
        <v>-2.533849122245198</v>
      </c>
      <c r="AJ47" s="54">
        <v>-12.572080298936131</v>
      </c>
      <c r="AK47" s="54">
        <v>-53.305226229195249</v>
      </c>
      <c r="AL47" s="54">
        <v>-2.4055514438976036</v>
      </c>
      <c r="AM47" s="54">
        <v>-73.266185913661388</v>
      </c>
      <c r="AN47" s="54">
        <v>-71.017396074540301</v>
      </c>
      <c r="AO47" s="54">
        <v>-45.135703813908634</v>
      </c>
      <c r="AP47" s="54">
        <v>-292.16395694149452</v>
      </c>
      <c r="AQ47" s="54">
        <v>-620.75369311329371</v>
      </c>
      <c r="AR47" s="54">
        <v>-1053.2416687706993</v>
      </c>
      <c r="AS47" s="54">
        <v>-89.559066368599375</v>
      </c>
      <c r="AT47" s="54">
        <v>-118.86492299318067</v>
      </c>
      <c r="AU47" s="54">
        <v>-17.59350589555676</v>
      </c>
      <c r="AV47" s="54">
        <v>0</v>
      </c>
      <c r="AW47" s="54">
        <v>-78.968533426034995</v>
      </c>
      <c r="AX47" s="54">
        <v>-176.06302235036878</v>
      </c>
      <c r="AY47" s="54">
        <v>-3.4139513675051192</v>
      </c>
      <c r="AZ47" s="54">
        <v>-71.590569025914718</v>
      </c>
      <c r="BA47" s="54">
        <v>-15.098481192510626</v>
      </c>
      <c r="BB47" s="54">
        <v>-1.4474073898794269</v>
      </c>
      <c r="BC47" s="54">
        <v>-5.5744516907802337</v>
      </c>
      <c r="BD47" s="54">
        <v>-4.2820508242174116</v>
      </c>
      <c r="BE47" s="54">
        <v>-28.793458379317173</v>
      </c>
      <c r="BF47" s="54">
        <v>-613.37204723381171</v>
      </c>
      <c r="BG47" s="54">
        <v>-27.663956373389688</v>
      </c>
      <c r="BH47" s="54">
        <v>-36.3378865694973</v>
      </c>
      <c r="BI47" s="54">
        <v>-4.1696062352893684</v>
      </c>
      <c r="BJ47" s="54">
        <v>-28.013910403388117</v>
      </c>
      <c r="BK47" s="54">
        <v>-36.365003039334162</v>
      </c>
      <c r="BL47" s="54">
        <v>-16.231597757632265</v>
      </c>
      <c r="BM47" s="54">
        <v>-32.348214378233976</v>
      </c>
      <c r="BN47" s="54">
        <v>-10.816955909652396</v>
      </c>
      <c r="BO47" s="54">
        <v>0</v>
      </c>
      <c r="BP47" s="54">
        <v>0</v>
      </c>
      <c r="BQ47" s="55">
        <v>-5318.731395581467</v>
      </c>
      <c r="BR47" s="54">
        <v>11353.328344766851</v>
      </c>
      <c r="BS47" s="54">
        <v>0</v>
      </c>
      <c r="BT47" s="54">
        <v>-70.914407468898801</v>
      </c>
      <c r="BU47" s="140">
        <v>11282.413937297952</v>
      </c>
      <c r="BV47" s="54">
        <v>-1832.9477399590367</v>
      </c>
      <c r="BW47" s="54">
        <v>0</v>
      </c>
      <c r="BX47" s="54">
        <v>0</v>
      </c>
      <c r="BY47" s="141">
        <v>0</v>
      </c>
      <c r="BZ47" s="141">
        <v>-1832.9477399590367</v>
      </c>
      <c r="CA47" s="54">
        <v>0</v>
      </c>
      <c r="CB47" s="54"/>
      <c r="CC47" s="54"/>
      <c r="CD47" s="58">
        <v>0</v>
      </c>
      <c r="CE47" s="55">
        <v>0</v>
      </c>
      <c r="CF47" s="142">
        <v>9449.4661973389157</v>
      </c>
      <c r="CG47" s="143">
        <v>4130.7348017574486</v>
      </c>
      <c r="CH47" s="143">
        <f>ponuda2013!BY47</f>
        <v>4130.7348017574486</v>
      </c>
      <c r="CI47" s="62">
        <f t="shared" si="0"/>
        <v>0</v>
      </c>
      <c r="CL47" s="62"/>
    </row>
    <row r="48" spans="1:90" customFormat="1" ht="15" x14ac:dyDescent="0.25">
      <c r="A48" s="139">
        <v>41</v>
      </c>
      <c r="B48" s="64" t="s">
        <v>270</v>
      </c>
      <c r="C48" s="65" t="s">
        <v>329</v>
      </c>
      <c r="D48" s="54">
        <v>-0.19021555179941804</v>
      </c>
      <c r="E48" s="54">
        <v>-3.7568571985672573E-2</v>
      </c>
      <c r="F48" s="54">
        <v>-4.228546013672977E-2</v>
      </c>
      <c r="G48" s="54">
        <v>-0.23422918142728916</v>
      </c>
      <c r="H48" s="54">
        <v>-0.88414393688067727</v>
      </c>
      <c r="I48" s="54">
        <v>-0.12334942419848796</v>
      </c>
      <c r="J48" s="54">
        <v>-9.5442284381096087E-2</v>
      </c>
      <c r="K48" s="54">
        <v>-6.9746041300489531E-2</v>
      </c>
      <c r="L48" s="54">
        <v>-6.0666340952554118E-2</v>
      </c>
      <c r="M48" s="54">
        <v>-0.30602654968270077</v>
      </c>
      <c r="N48" s="54">
        <v>-0.13435762100550611</v>
      </c>
      <c r="O48" s="54">
        <v>-7.8264529442358094E-2</v>
      </c>
      <c r="P48" s="54">
        <v>-6.7077564930446046E-2</v>
      </c>
      <c r="Q48" s="54">
        <v>-8.2715799693631201E-2</v>
      </c>
      <c r="R48" s="54">
        <v>-4.2590033459520171E-2</v>
      </c>
      <c r="S48" s="54">
        <v>-0.38941532724214656</v>
      </c>
      <c r="T48" s="54">
        <v>-0.11672056467702925</v>
      </c>
      <c r="U48" s="54">
        <v>1.809226388853085E-2</v>
      </c>
      <c r="V48" s="54">
        <v>-8.8316885971321896E-2</v>
      </c>
      <c r="W48" s="54">
        <v>-2.2501005657864601E-2</v>
      </c>
      <c r="X48" s="54">
        <v>-7.7933779373429976E-2</v>
      </c>
      <c r="Y48" s="54">
        <v>-7.5972768085024012E-2</v>
      </c>
      <c r="Z48" s="54">
        <v>-0.1458135740912844</v>
      </c>
      <c r="AA48" s="54">
        <v>-0.53133715839471818</v>
      </c>
      <c r="AB48" s="54">
        <v>-6.094224334877052E-2</v>
      </c>
      <c r="AC48" s="54">
        <v>-6.6406426537139504E-2</v>
      </c>
      <c r="AD48" s="54">
        <v>-1.3904034762545632</v>
      </c>
      <c r="AE48" s="54">
        <v>-0.1607784768587327</v>
      </c>
      <c r="AF48" s="54">
        <v>-0.80743615359424736</v>
      </c>
      <c r="AG48" s="54">
        <v>-0.66421207193515863</v>
      </c>
      <c r="AH48" s="54">
        <v>-0.25847487258211099</v>
      </c>
      <c r="AI48" s="54">
        <v>-0.14645056589309882</v>
      </c>
      <c r="AJ48" s="54">
        <v>-3.362722713015269E-2</v>
      </c>
      <c r="AK48" s="54">
        <v>-0.28668581046980324</v>
      </c>
      <c r="AL48" s="54">
        <v>-5.0121347169597277E-2</v>
      </c>
      <c r="AM48" s="54">
        <v>-0.52923833195246073</v>
      </c>
      <c r="AN48" s="54">
        <v>-8.0441003324994112E-2</v>
      </c>
      <c r="AO48" s="54">
        <v>-0.23372289197942686</v>
      </c>
      <c r="AP48" s="54">
        <v>-0.5892422524510762</v>
      </c>
      <c r="AQ48" s="54">
        <v>-0.12409469654807485</v>
      </c>
      <c r="AR48" s="54">
        <v>-1.6474071588154493</v>
      </c>
      <c r="AS48" s="54">
        <v>-0.22970877106530904</v>
      </c>
      <c r="AT48" s="54">
        <v>-0.21958317472466835</v>
      </c>
      <c r="AU48" s="54">
        <v>-1.203326580371517</v>
      </c>
      <c r="AV48" s="54">
        <v>0</v>
      </c>
      <c r="AW48" s="54">
        <v>-0.2755732798103665</v>
      </c>
      <c r="AX48" s="54">
        <v>-0.31774712204481981</v>
      </c>
      <c r="AY48" s="54">
        <v>-3.7130087780423864E-2</v>
      </c>
      <c r="AZ48" s="54">
        <v>-0.12348338600143222</v>
      </c>
      <c r="BA48" s="54">
        <v>-3.8312475223659659E-2</v>
      </c>
      <c r="BB48" s="54">
        <v>-5.6542625135334139E-2</v>
      </c>
      <c r="BC48" s="54">
        <v>-2.8047247334273807E-2</v>
      </c>
      <c r="BD48" s="54">
        <v>-9.1857958161333811E-2</v>
      </c>
      <c r="BE48" s="54">
        <v>-7.474519049404546E-2</v>
      </c>
      <c r="BF48" s="54">
        <v>-1.4301370429790039</v>
      </c>
      <c r="BG48" s="54">
        <v>-5.2369515802993677E-2</v>
      </c>
      <c r="BH48" s="54">
        <v>-9.4904610966100339E-2</v>
      </c>
      <c r="BI48" s="54">
        <v>-6.2405754775708686E-5</v>
      </c>
      <c r="BJ48" s="54">
        <v>-0.10717887275855406</v>
      </c>
      <c r="BK48" s="54">
        <v>-8.7804637946207742E-2</v>
      </c>
      <c r="BL48" s="54">
        <v>-0.12447933174642031</v>
      </c>
      <c r="BM48" s="54">
        <v>-2.1926952613799004E-2</v>
      </c>
      <c r="BN48" s="54">
        <v>-6.0962994304471954E-2</v>
      </c>
      <c r="BO48" s="54">
        <v>0</v>
      </c>
      <c r="BP48" s="54">
        <v>0</v>
      </c>
      <c r="BQ48" s="55">
        <v>-15.684166960745232</v>
      </c>
      <c r="BR48" s="54">
        <v>-14.052666995993446</v>
      </c>
      <c r="BS48" s="54">
        <v>0</v>
      </c>
      <c r="BT48" s="54">
        <v>-2.9282374588084314</v>
      </c>
      <c r="BU48" s="140">
        <v>-16.980904454801877</v>
      </c>
      <c r="BV48" s="54">
        <v>0</v>
      </c>
      <c r="BW48" s="54">
        <v>0</v>
      </c>
      <c r="BX48" s="54">
        <v>0</v>
      </c>
      <c r="BY48" s="141">
        <v>0</v>
      </c>
      <c r="BZ48" s="141">
        <v>0</v>
      </c>
      <c r="CA48" s="54">
        <v>0</v>
      </c>
      <c r="CB48" s="54"/>
      <c r="CC48" s="54"/>
      <c r="CD48" s="58">
        <v>-0.24636634983572872</v>
      </c>
      <c r="CE48" s="55">
        <v>-0.24636634983572872</v>
      </c>
      <c r="CF48" s="142">
        <v>-17.227270804637605</v>
      </c>
      <c r="CG48" s="143">
        <v>-32.911437765382836</v>
      </c>
      <c r="CH48" s="143">
        <f>ponuda2013!BY48</f>
        <v>-32.911437765382836</v>
      </c>
      <c r="CI48" s="62">
        <f t="shared" si="0"/>
        <v>0</v>
      </c>
      <c r="CL48" s="62"/>
    </row>
    <row r="49" spans="1:90" customFormat="1" ht="15" x14ac:dyDescent="0.25">
      <c r="A49" s="139">
        <v>42</v>
      </c>
      <c r="B49" s="64" t="s">
        <v>271</v>
      </c>
      <c r="C49" s="65" t="s">
        <v>330</v>
      </c>
      <c r="D49" s="54">
        <v>6416.4973308660337</v>
      </c>
      <c r="E49" s="54">
        <v>0</v>
      </c>
      <c r="F49" s="54">
        <v>628.87637913598098</v>
      </c>
      <c r="G49" s="54">
        <v>57.321708389806041</v>
      </c>
      <c r="H49" s="54">
        <v>2349.2899554300548</v>
      </c>
      <c r="I49" s="54">
        <v>405.31332864576888</v>
      </c>
      <c r="J49" s="54">
        <v>277.99053387687781</v>
      </c>
      <c r="K49" s="54">
        <v>156.00881895525458</v>
      </c>
      <c r="L49" s="54">
        <v>222.4442272804271</v>
      </c>
      <c r="M49" s="54">
        <v>0.18711294584509408</v>
      </c>
      <c r="N49" s="54">
        <v>424.56908522185643</v>
      </c>
      <c r="O49" s="54">
        <v>421.97056417871607</v>
      </c>
      <c r="P49" s="54">
        <v>269.28847922201237</v>
      </c>
      <c r="Q49" s="54">
        <v>157.2314594137377</v>
      </c>
      <c r="R49" s="54">
        <v>146.12044113930912</v>
      </c>
      <c r="S49" s="54">
        <v>1490.31472322168</v>
      </c>
      <c r="T49" s="54">
        <v>330.27708280987736</v>
      </c>
      <c r="U49" s="54">
        <v>-22.797307250153928</v>
      </c>
      <c r="V49" s="54">
        <v>402.49362588946201</v>
      </c>
      <c r="W49" s="54">
        <v>38.231992387983681</v>
      </c>
      <c r="X49" s="54">
        <v>56.5108461714293</v>
      </c>
      <c r="Y49" s="54">
        <v>411.1507640297072</v>
      </c>
      <c r="Z49" s="54">
        <v>602.51793914315726</v>
      </c>
      <c r="AA49" s="54">
        <v>504.38185874766418</v>
      </c>
      <c r="AB49" s="54">
        <v>476.25541799607061</v>
      </c>
      <c r="AC49" s="54">
        <v>710.59603699334116</v>
      </c>
      <c r="AD49" s="54">
        <v>5586.3764259314376</v>
      </c>
      <c r="AE49" s="54">
        <v>1116.6438956768579</v>
      </c>
      <c r="AF49" s="54">
        <v>7214.3530740078004</v>
      </c>
      <c r="AG49" s="54">
        <v>8619.2004020657569</v>
      </c>
      <c r="AH49" s="54">
        <v>2538.1039941361314</v>
      </c>
      <c r="AI49" s="54">
        <v>1351.0960223347122</v>
      </c>
      <c r="AJ49" s="54">
        <v>600.35735105069307</v>
      </c>
      <c r="AK49" s="54">
        <v>1461.8333502526268</v>
      </c>
      <c r="AL49" s="54">
        <v>75.682068290764846</v>
      </c>
      <c r="AM49" s="54">
        <v>2798.8376445563399</v>
      </c>
      <c r="AN49" s="54">
        <v>229.20328360571185</v>
      </c>
      <c r="AO49" s="54">
        <v>925.01492647625889</v>
      </c>
      <c r="AP49" s="54">
        <v>2180.9866806394598</v>
      </c>
      <c r="AQ49" s="54">
        <v>1250.0267231370578</v>
      </c>
      <c r="AR49" s="54">
        <v>15227.136907124797</v>
      </c>
      <c r="AS49" s="54">
        <v>10647.982530586871</v>
      </c>
      <c r="AT49" s="54">
        <v>471.168719580752</v>
      </c>
      <c r="AU49" s="54">
        <v>570.7206054762537</v>
      </c>
      <c r="AV49" s="54">
        <v>0</v>
      </c>
      <c r="AW49" s="54">
        <v>2731.7852336005185</v>
      </c>
      <c r="AX49" s="54">
        <v>1809.4908661572122</v>
      </c>
      <c r="AY49" s="54">
        <v>171.53044612332044</v>
      </c>
      <c r="AZ49" s="54">
        <v>1021.7894344696383</v>
      </c>
      <c r="BA49" s="54">
        <v>334.60126788352687</v>
      </c>
      <c r="BB49" s="54">
        <v>0</v>
      </c>
      <c r="BC49" s="54">
        <v>110.32661735841866</v>
      </c>
      <c r="BD49" s="54">
        <v>139.26647410157423</v>
      </c>
      <c r="BE49" s="54">
        <v>449.14948408594893</v>
      </c>
      <c r="BF49" s="54">
        <v>15373.120229332972</v>
      </c>
      <c r="BG49" s="54">
        <v>639.75156520892585</v>
      </c>
      <c r="BH49" s="54">
        <v>1610.5178986230205</v>
      </c>
      <c r="BI49" s="54">
        <v>466.50838018938231</v>
      </c>
      <c r="BJ49" s="54">
        <v>291.1507416631386</v>
      </c>
      <c r="BK49" s="54">
        <v>1382.1964990266852</v>
      </c>
      <c r="BL49" s="54">
        <v>254.92955038696391</v>
      </c>
      <c r="BM49" s="54">
        <v>32.686181409886125</v>
      </c>
      <c r="BN49" s="54">
        <v>540.62137452420029</v>
      </c>
      <c r="BO49" s="54">
        <v>0</v>
      </c>
      <c r="BP49" s="54">
        <v>0</v>
      </c>
      <c r="BQ49" s="55">
        <v>107157.18925391747</v>
      </c>
      <c r="BR49" s="54">
        <v>217053.42836235801</v>
      </c>
      <c r="BS49" s="54">
        <v>0</v>
      </c>
      <c r="BT49" s="54">
        <v>0</v>
      </c>
      <c r="BU49" s="140">
        <v>217053.42836235801</v>
      </c>
      <c r="BV49" s="54">
        <v>2494.8989164998047</v>
      </c>
      <c r="BW49" s="54">
        <v>0</v>
      </c>
      <c r="BX49" s="54">
        <v>0</v>
      </c>
      <c r="BY49" s="141">
        <v>0</v>
      </c>
      <c r="BZ49" s="141">
        <v>2494.8989164998047</v>
      </c>
      <c r="CA49" s="54">
        <v>0</v>
      </c>
      <c r="CB49" s="54"/>
      <c r="CC49" s="54"/>
      <c r="CD49" s="58">
        <v>49820.645386085314</v>
      </c>
      <c r="CE49" s="55">
        <v>49820.645386085314</v>
      </c>
      <c r="CF49" s="142">
        <v>269368.97266494314</v>
      </c>
      <c r="CG49" s="143">
        <v>376526.16191886063</v>
      </c>
      <c r="CH49" s="143">
        <f>ponuda2013!BY49</f>
        <v>376526.16191886063</v>
      </c>
      <c r="CI49" s="62">
        <f t="shared" si="0"/>
        <v>0</v>
      </c>
      <c r="CL49" s="62"/>
    </row>
    <row r="50" spans="1:90" customFormat="1" ht="15" x14ac:dyDescent="0.25">
      <c r="A50" s="139">
        <v>43</v>
      </c>
      <c r="B50" s="64" t="s">
        <v>272</v>
      </c>
      <c r="C50" s="71" t="s">
        <v>331</v>
      </c>
      <c r="D50" s="54">
        <v>0</v>
      </c>
      <c r="E50" s="54">
        <v>0</v>
      </c>
      <c r="F50" s="54">
        <v>0</v>
      </c>
      <c r="G50" s="54">
        <v>-0.91484269357496195</v>
      </c>
      <c r="H50" s="54">
        <v>-16.576616900283312</v>
      </c>
      <c r="I50" s="54">
        <v>-1.3405087230121115</v>
      </c>
      <c r="J50" s="54">
        <v>-1.9111093009847375</v>
      </c>
      <c r="K50" s="54">
        <v>-0.27302038379306542</v>
      </c>
      <c r="L50" s="54">
        <v>-0.26970204249442681</v>
      </c>
      <c r="M50" s="54">
        <v>-2.1230646590168511E-3</v>
      </c>
      <c r="N50" s="54">
        <v>-2.1293178863762097</v>
      </c>
      <c r="O50" s="54">
        <v>-3.0447916308164622</v>
      </c>
      <c r="P50" s="54">
        <v>-1.3662565627705792</v>
      </c>
      <c r="Q50" s="54">
        <v>-1.5308059602340802</v>
      </c>
      <c r="R50" s="54">
        <v>-0.73617263504721242</v>
      </c>
      <c r="S50" s="54">
        <v>-6.6504183394261567</v>
      </c>
      <c r="T50" s="54">
        <v>-0.82395426934925486</v>
      </c>
      <c r="U50" s="54">
        <v>0.92917885082556573</v>
      </c>
      <c r="V50" s="54">
        <v>-5.080940639695152</v>
      </c>
      <c r="W50" s="54">
        <v>-0.45537877715415875</v>
      </c>
      <c r="X50" s="54">
        <v>-2.9830001664140027</v>
      </c>
      <c r="Y50" s="54">
        <v>-0.96600584657447952</v>
      </c>
      <c r="Z50" s="54">
        <v>-4.789685036947529</v>
      </c>
      <c r="AA50" s="54">
        <v>-1.7504086660675551</v>
      </c>
      <c r="AB50" s="54">
        <v>-2.0470665193391397</v>
      </c>
      <c r="AC50" s="54">
        <v>-0.1470472305668549</v>
      </c>
      <c r="AD50" s="54">
        <v>-0.26962877211069314</v>
      </c>
      <c r="AE50" s="54">
        <v>0</v>
      </c>
      <c r="AF50" s="54">
        <v>-2.56128268593327</v>
      </c>
      <c r="AG50" s="54">
        <v>-1.8087659272830805</v>
      </c>
      <c r="AH50" s="54">
        <v>-0.94995467455341276</v>
      </c>
      <c r="AI50" s="54">
        <v>-0.29369843270486856</v>
      </c>
      <c r="AJ50" s="54">
        <v>0</v>
      </c>
      <c r="AK50" s="54">
        <v>-1.7722270583539008</v>
      </c>
      <c r="AL50" s="54">
        <v>0</v>
      </c>
      <c r="AM50" s="54">
        <v>-1.3049744645336547</v>
      </c>
      <c r="AN50" s="54">
        <v>-8.0450494050946474E-3</v>
      </c>
      <c r="AO50" s="54">
        <v>0</v>
      </c>
      <c r="AP50" s="54">
        <v>-10.639100009042149</v>
      </c>
      <c r="AQ50" s="54">
        <v>-0.93025338795055967</v>
      </c>
      <c r="AR50" s="54">
        <v>-24.84294398527463</v>
      </c>
      <c r="AS50" s="54">
        <v>-211.43228695124125</v>
      </c>
      <c r="AT50" s="54">
        <v>0</v>
      </c>
      <c r="AU50" s="54">
        <v>0</v>
      </c>
      <c r="AV50" s="54">
        <v>0</v>
      </c>
      <c r="AW50" s="54">
        <v>-0.38235132530151644</v>
      </c>
      <c r="AX50" s="54">
        <v>-1.1116405711718385</v>
      </c>
      <c r="AY50" s="54">
        <v>-1.0922507397506396E-2</v>
      </c>
      <c r="AZ50" s="54">
        <v>0</v>
      </c>
      <c r="BA50" s="54">
        <v>0</v>
      </c>
      <c r="BB50" s="54">
        <v>-0.19602028184821246</v>
      </c>
      <c r="BC50" s="54">
        <v>-2.4660957635247564E-2</v>
      </c>
      <c r="BD50" s="54">
        <v>0</v>
      </c>
      <c r="BE50" s="54">
        <v>-0.98621265385748702</v>
      </c>
      <c r="BF50" s="54">
        <v>0</v>
      </c>
      <c r="BG50" s="54">
        <v>-1.8540485865968639E-2</v>
      </c>
      <c r="BH50" s="54">
        <v>-0.83496104402123816</v>
      </c>
      <c r="BI50" s="54">
        <v>-9.503784297473436E-2</v>
      </c>
      <c r="BJ50" s="54">
        <v>0</v>
      </c>
      <c r="BK50" s="54">
        <v>-1.187181315947688E-3</v>
      </c>
      <c r="BL50" s="54">
        <v>-0.2526743033303761</v>
      </c>
      <c r="BM50" s="54">
        <v>0</v>
      </c>
      <c r="BN50" s="54">
        <v>0</v>
      </c>
      <c r="BO50" s="54">
        <v>0</v>
      </c>
      <c r="BP50" s="54">
        <v>0</v>
      </c>
      <c r="BQ50" s="55">
        <v>-315.58736497786157</v>
      </c>
      <c r="BR50" s="54">
        <v>-82.766468554284501</v>
      </c>
      <c r="BS50" s="54">
        <v>0</v>
      </c>
      <c r="BT50" s="54">
        <v>-1.4085120077077187</v>
      </c>
      <c r="BU50" s="140">
        <v>-84.174980561992214</v>
      </c>
      <c r="BV50" s="54">
        <v>0</v>
      </c>
      <c r="BW50" s="54">
        <v>0</v>
      </c>
      <c r="BX50" s="54">
        <v>0</v>
      </c>
      <c r="BY50" s="141">
        <v>0</v>
      </c>
      <c r="BZ50" s="141">
        <v>0</v>
      </c>
      <c r="CA50" s="54">
        <v>0</v>
      </c>
      <c r="CB50" s="54"/>
      <c r="CC50" s="54"/>
      <c r="CD50" s="58">
        <v>0</v>
      </c>
      <c r="CE50" s="55">
        <v>0</v>
      </c>
      <c r="CF50" s="142">
        <v>-84.174980561992214</v>
      </c>
      <c r="CG50" s="143">
        <v>-399.76234553985375</v>
      </c>
      <c r="CH50" s="143">
        <f>ponuda2013!BY50</f>
        <v>-399.76234553985375</v>
      </c>
      <c r="CI50" s="62">
        <f t="shared" si="0"/>
        <v>0</v>
      </c>
      <c r="CL50" s="62"/>
    </row>
    <row r="51" spans="1:90" customFormat="1" ht="15" x14ac:dyDescent="0.25">
      <c r="A51" s="139">
        <v>44</v>
      </c>
      <c r="B51" s="64" t="s">
        <v>273</v>
      </c>
      <c r="C51" s="65" t="s">
        <v>332</v>
      </c>
      <c r="D51" s="54">
        <v>-1540.5861945782638</v>
      </c>
      <c r="E51" s="54">
        <v>0</v>
      </c>
      <c r="F51" s="54">
        <v>-310.86646612741447</v>
      </c>
      <c r="G51" s="54">
        <v>-471.02769734338619</v>
      </c>
      <c r="H51" s="54">
        <v>-2160.1122835562296</v>
      </c>
      <c r="I51" s="54">
        <v>-374.73139032338406</v>
      </c>
      <c r="J51" s="54">
        <v>-175.7123382201784</v>
      </c>
      <c r="K51" s="54">
        <v>-164.97507039345481</v>
      </c>
      <c r="L51" s="54">
        <v>-232.93886560613717</v>
      </c>
      <c r="M51" s="54">
        <v>-0.12058676917733568</v>
      </c>
      <c r="N51" s="54">
        <v>-174.21170592777858</v>
      </c>
      <c r="O51" s="54">
        <v>-163.38891104816088</v>
      </c>
      <c r="P51" s="54">
        <v>-264.21544318517459</v>
      </c>
      <c r="Q51" s="54">
        <v>-200.92530772874207</v>
      </c>
      <c r="R51" s="54">
        <v>-33.46968623138028</v>
      </c>
      <c r="S51" s="54">
        <v>-1191.123197008686</v>
      </c>
      <c r="T51" s="54">
        <v>-477.88980859281992</v>
      </c>
      <c r="U51" s="54">
        <v>54.26909626790016</v>
      </c>
      <c r="V51" s="54">
        <v>-464.19269953933338</v>
      </c>
      <c r="W51" s="54">
        <v>-58.466879128565544</v>
      </c>
      <c r="X51" s="54">
        <v>-186.60634517345775</v>
      </c>
      <c r="Y51" s="54">
        <v>-208.8521154787671</v>
      </c>
      <c r="Z51" s="54">
        <v>-1063.7445215809655</v>
      </c>
      <c r="AA51" s="54">
        <v>-1329.3858318415794</v>
      </c>
      <c r="AB51" s="54">
        <v>-132.39757018143763</v>
      </c>
      <c r="AC51" s="54">
        <v>-132.05654094565261</v>
      </c>
      <c r="AD51" s="54">
        <v>-5453.7251247544791</v>
      </c>
      <c r="AE51" s="54">
        <v>-5891.9524397309051</v>
      </c>
      <c r="AF51" s="54">
        <v>-7951.169602321881</v>
      </c>
      <c r="AG51" s="54">
        <v>-16465.297535534377</v>
      </c>
      <c r="AH51" s="54">
        <v>-3792.1591685347075</v>
      </c>
      <c r="AI51" s="54">
        <v>-279.74534801221756</v>
      </c>
      <c r="AJ51" s="54">
        <v>-264.27411935826331</v>
      </c>
      <c r="AK51" s="54">
        <v>-2864.4301236184983</v>
      </c>
      <c r="AL51" s="54">
        <v>-744.49452580102854</v>
      </c>
      <c r="AM51" s="54">
        <v>-8589.4366336964595</v>
      </c>
      <c r="AN51" s="54">
        <v>-789.00638049111626</v>
      </c>
      <c r="AO51" s="54">
        <v>-1482.3466050807649</v>
      </c>
      <c r="AP51" s="54">
        <v>-15315.758818693463</v>
      </c>
      <c r="AQ51" s="54">
        <v>-1836.4728954750783</v>
      </c>
      <c r="AR51" s="54">
        <v>-5461.7920084909401</v>
      </c>
      <c r="AS51" s="54">
        <v>-1593.9141257391452</v>
      </c>
      <c r="AT51" s="54">
        <v>-1075.3773017242711</v>
      </c>
      <c r="AU51" s="54">
        <v>-1632.6961782298977</v>
      </c>
      <c r="AV51" s="54">
        <v>0</v>
      </c>
      <c r="AW51" s="54">
        <v>-3800.9423692690907</v>
      </c>
      <c r="AX51" s="54">
        <v>-3408.2319937261609</v>
      </c>
      <c r="AY51" s="54">
        <v>-833.0675958694585</v>
      </c>
      <c r="AZ51" s="54">
        <v>-8123.3920232022201</v>
      </c>
      <c r="BA51" s="54">
        <v>-1564.1697831955355</v>
      </c>
      <c r="BB51" s="54">
        <v>-458.36675324213877</v>
      </c>
      <c r="BC51" s="54">
        <v>-220.63867683922038</v>
      </c>
      <c r="BD51" s="54">
        <v>-735.03378593696209</v>
      </c>
      <c r="BE51" s="54">
        <v>-1671.7771928878738</v>
      </c>
      <c r="BF51" s="54">
        <v>-8396.2866324613697</v>
      </c>
      <c r="BG51" s="54">
        <v>-809.96114562654964</v>
      </c>
      <c r="BH51" s="54">
        <v>-630.83892930440152</v>
      </c>
      <c r="BI51" s="54">
        <v>-475.67492081336576</v>
      </c>
      <c r="BJ51" s="54">
        <v>-2562.4691794461132</v>
      </c>
      <c r="BK51" s="54">
        <v>-2232.6862703449474</v>
      </c>
      <c r="BL51" s="54">
        <v>-451.66753664566892</v>
      </c>
      <c r="BM51" s="54">
        <v>-478.49813651319585</v>
      </c>
      <c r="BN51" s="54">
        <v>-896.63128174484984</v>
      </c>
      <c r="BO51" s="54">
        <v>0</v>
      </c>
      <c r="BP51" s="54">
        <v>0</v>
      </c>
      <c r="BQ51" s="55">
        <v>-130692.11150259887</v>
      </c>
      <c r="BR51" s="54">
        <v>-60560.907204350588</v>
      </c>
      <c r="BS51" s="54">
        <v>0</v>
      </c>
      <c r="BT51" s="54">
        <v>-288.34480253509986</v>
      </c>
      <c r="BU51" s="140">
        <v>-60849.25200688569</v>
      </c>
      <c r="BV51" s="54">
        <v>0</v>
      </c>
      <c r="BW51" s="54">
        <v>0</v>
      </c>
      <c r="BX51" s="54">
        <v>0</v>
      </c>
      <c r="BY51" s="141">
        <v>0</v>
      </c>
      <c r="BZ51" s="141">
        <v>0</v>
      </c>
      <c r="CA51" s="54">
        <v>0</v>
      </c>
      <c r="CB51" s="54"/>
      <c r="CC51" s="54"/>
      <c r="CD51" s="58">
        <v>-8477.9430407299787</v>
      </c>
      <c r="CE51" s="55">
        <v>-8477.9430407299787</v>
      </c>
      <c r="CF51" s="142">
        <v>-69327.195047615663</v>
      </c>
      <c r="CG51" s="143">
        <v>-200019.30655021453</v>
      </c>
      <c r="CH51" s="143">
        <f>ponuda2013!BY51</f>
        <v>-200019.30655021453</v>
      </c>
      <c r="CI51" s="62">
        <f t="shared" si="0"/>
        <v>0</v>
      </c>
      <c r="CL51" s="62"/>
    </row>
    <row r="52" spans="1:90" customFormat="1" ht="15" x14ac:dyDescent="0.25">
      <c r="A52" s="139">
        <v>45</v>
      </c>
      <c r="B52" s="64" t="s">
        <v>274</v>
      </c>
      <c r="C52" s="65" t="s">
        <v>53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5">
        <v>0</v>
      </c>
      <c r="BR52" s="54">
        <v>0</v>
      </c>
      <c r="BS52" s="54">
        <v>0</v>
      </c>
      <c r="BT52" s="54">
        <v>0</v>
      </c>
      <c r="BU52" s="140">
        <v>0</v>
      </c>
      <c r="BV52" s="54">
        <v>0</v>
      </c>
      <c r="BW52" s="54">
        <v>0</v>
      </c>
      <c r="BX52" s="54">
        <v>0</v>
      </c>
      <c r="BY52" s="141">
        <v>0</v>
      </c>
      <c r="BZ52" s="141">
        <v>0</v>
      </c>
      <c r="CA52" s="54">
        <v>0</v>
      </c>
      <c r="CB52" s="54"/>
      <c r="CC52" s="54"/>
      <c r="CD52" s="58">
        <v>0</v>
      </c>
      <c r="CE52" s="55">
        <v>0</v>
      </c>
      <c r="CF52" s="142">
        <v>0</v>
      </c>
      <c r="CG52" s="143">
        <v>0</v>
      </c>
      <c r="CH52" s="143">
        <f>ponuda2013!BY52</f>
        <v>0</v>
      </c>
      <c r="CI52" s="62">
        <f t="shared" si="0"/>
        <v>0</v>
      </c>
      <c r="CL52" s="62"/>
    </row>
    <row r="53" spans="1:90" customFormat="1" ht="15" x14ac:dyDescent="0.25">
      <c r="A53" s="139">
        <v>46</v>
      </c>
      <c r="B53" s="64" t="s">
        <v>275</v>
      </c>
      <c r="C53" s="65" t="s">
        <v>333</v>
      </c>
      <c r="D53" s="54">
        <v>-54.25612266084849</v>
      </c>
      <c r="E53" s="54">
        <v>-33.319713098708561</v>
      </c>
      <c r="F53" s="54">
        <v>-9.0054213763650814</v>
      </c>
      <c r="G53" s="54">
        <v>-167.95063074584331</v>
      </c>
      <c r="H53" s="54">
        <v>-907.89107074201945</v>
      </c>
      <c r="I53" s="54">
        <v>-386.26041811439046</v>
      </c>
      <c r="J53" s="54">
        <v>-298.20940712390302</v>
      </c>
      <c r="K53" s="54">
        <v>-127.19986894676073</v>
      </c>
      <c r="L53" s="54">
        <v>-9.9131864072477072</v>
      </c>
      <c r="M53" s="54">
        <v>0</v>
      </c>
      <c r="N53" s="54">
        <v>-103.91360775708225</v>
      </c>
      <c r="O53" s="54">
        <v>-421.99319290713254</v>
      </c>
      <c r="P53" s="54">
        <v>-206.09256562105179</v>
      </c>
      <c r="Q53" s="54">
        <v>-277.49352209028075</v>
      </c>
      <c r="R53" s="54">
        <v>-30.502428686749219</v>
      </c>
      <c r="S53" s="54">
        <v>-948.46481628366587</v>
      </c>
      <c r="T53" s="54">
        <v>-122.79881350259281</v>
      </c>
      <c r="U53" s="54">
        <v>6.1287358073871481</v>
      </c>
      <c r="V53" s="54">
        <v>-126.05080119607497</v>
      </c>
      <c r="W53" s="54">
        <v>0</v>
      </c>
      <c r="X53" s="54">
        <v>-76.998091219645744</v>
      </c>
      <c r="Y53" s="54">
        <v>-196.71504678185585</v>
      </c>
      <c r="Z53" s="54">
        <v>-425.72530779230885</v>
      </c>
      <c r="AA53" s="54">
        <v>-1105.5805913687311</v>
      </c>
      <c r="AB53" s="54">
        <v>0</v>
      </c>
      <c r="AC53" s="54">
        <v>-97.737512682943603</v>
      </c>
      <c r="AD53" s="54">
        <v>-536.58046569415842</v>
      </c>
      <c r="AE53" s="54">
        <v>-436.84297710046741</v>
      </c>
      <c r="AF53" s="54">
        <v>-4584.4279401829863</v>
      </c>
      <c r="AG53" s="54">
        <v>-3351.1692610616592</v>
      </c>
      <c r="AH53" s="54">
        <v>-81.076391940828657</v>
      </c>
      <c r="AI53" s="54">
        <v>-35.799545529164575</v>
      </c>
      <c r="AJ53" s="54">
        <v>-5.4707116869138828</v>
      </c>
      <c r="AK53" s="54">
        <v>-201.47469778285475</v>
      </c>
      <c r="AL53" s="54">
        <v>-90.164954718154263</v>
      </c>
      <c r="AM53" s="54">
        <v>-2082.464159418038</v>
      </c>
      <c r="AN53" s="54">
        <v>-108.57787690633916</v>
      </c>
      <c r="AO53" s="54">
        <v>-2446.9035956679136</v>
      </c>
      <c r="AP53" s="54">
        <v>-1611.351512374031</v>
      </c>
      <c r="AQ53" s="54">
        <v>-212.48259587010514</v>
      </c>
      <c r="AR53" s="54">
        <v>-2167.061308975929</v>
      </c>
      <c r="AS53" s="54">
        <v>-156.37616357425802</v>
      </c>
      <c r="AT53" s="54">
        <v>-1067.9641331504954</v>
      </c>
      <c r="AU53" s="54">
        <v>-1392.2039541449187</v>
      </c>
      <c r="AV53" s="54">
        <v>0</v>
      </c>
      <c r="AW53" s="54">
        <v>-3012.1286962252607</v>
      </c>
      <c r="AX53" s="54">
        <v>-140.32827200613355</v>
      </c>
      <c r="AY53" s="54">
        <v>-177.81846586579843</v>
      </c>
      <c r="AZ53" s="54">
        <v>-661.10025034142313</v>
      </c>
      <c r="BA53" s="54">
        <v>-161.76495128161139</v>
      </c>
      <c r="BB53" s="54">
        <v>-77.180106091538434</v>
      </c>
      <c r="BC53" s="54">
        <v>-46.549536336135446</v>
      </c>
      <c r="BD53" s="54">
        <v>-6.7017336428177749</v>
      </c>
      <c r="BE53" s="54">
        <v>-444.39236591317945</v>
      </c>
      <c r="BF53" s="54">
        <v>-2749.3314944391841</v>
      </c>
      <c r="BG53" s="54">
        <v>-77.397211749140084</v>
      </c>
      <c r="BH53" s="54">
        <v>-67.576090533281544</v>
      </c>
      <c r="BI53" s="54">
        <v>-15.691898820804155</v>
      </c>
      <c r="BJ53" s="54">
        <v>-38.153795720458426</v>
      </c>
      <c r="BK53" s="54">
        <v>-234.85257621295162</v>
      </c>
      <c r="BL53" s="54">
        <v>-94.61214594544559</v>
      </c>
      <c r="BM53" s="54">
        <v>-144.53722683511643</v>
      </c>
      <c r="BN53" s="54">
        <v>-40.263285483666294</v>
      </c>
      <c r="BO53" s="54">
        <v>0</v>
      </c>
      <c r="BP53" s="54">
        <v>0</v>
      </c>
      <c r="BQ53" s="55">
        <v>-34886.715750521973</v>
      </c>
      <c r="BR53" s="54">
        <v>-13813.522522699983</v>
      </c>
      <c r="BS53" s="54">
        <v>-132.75134387433386</v>
      </c>
      <c r="BT53" s="54">
        <v>-131.64705672172778</v>
      </c>
      <c r="BU53" s="140">
        <v>-14077.920923296044</v>
      </c>
      <c r="BV53" s="54">
        <v>0</v>
      </c>
      <c r="BW53" s="54">
        <v>0</v>
      </c>
      <c r="BX53" s="54">
        <v>0</v>
      </c>
      <c r="BY53" s="141">
        <v>0</v>
      </c>
      <c r="BZ53" s="141">
        <v>0</v>
      </c>
      <c r="CA53" s="54">
        <v>0</v>
      </c>
      <c r="CB53" s="54"/>
      <c r="CC53" s="54"/>
      <c r="CD53" s="58">
        <v>0</v>
      </c>
      <c r="CE53" s="55">
        <v>0</v>
      </c>
      <c r="CF53" s="142">
        <v>-14077.920923296044</v>
      </c>
      <c r="CG53" s="143">
        <v>-48964.636673818015</v>
      </c>
      <c r="CH53" s="143">
        <f>ponuda2013!BY53</f>
        <v>-48964.636673818015</v>
      </c>
      <c r="CI53" s="62">
        <f t="shared" si="0"/>
        <v>0</v>
      </c>
      <c r="CL53" s="62"/>
    </row>
    <row r="54" spans="1:90" customFormat="1" ht="15" x14ac:dyDescent="0.25">
      <c r="A54" s="139">
        <v>47</v>
      </c>
      <c r="B54" s="64" t="s">
        <v>276</v>
      </c>
      <c r="C54" s="65" t="s">
        <v>334</v>
      </c>
      <c r="D54" s="54">
        <v>-696.79115260844878</v>
      </c>
      <c r="E54" s="54">
        <v>0</v>
      </c>
      <c r="F54" s="54">
        <v>0</v>
      </c>
      <c r="G54" s="54">
        <v>-2998.2074321877421</v>
      </c>
      <c r="H54" s="54">
        <v>-1222.9850707202254</v>
      </c>
      <c r="I54" s="54">
        <v>-338.2796682445358</v>
      </c>
      <c r="J54" s="54">
        <v>-179.30809241815678</v>
      </c>
      <c r="K54" s="54">
        <v>-127.03657599219747</v>
      </c>
      <c r="L54" s="54">
        <v>-351.41054055421165</v>
      </c>
      <c r="M54" s="54">
        <v>-0.98786347431101063</v>
      </c>
      <c r="N54" s="54">
        <v>-318.20070073636958</v>
      </c>
      <c r="O54" s="54">
        <v>-433.83553416083686</v>
      </c>
      <c r="P54" s="54">
        <v>-219.51563967251786</v>
      </c>
      <c r="Q54" s="54">
        <v>-254.90737606709058</v>
      </c>
      <c r="R54" s="54">
        <v>-56.83437612424261</v>
      </c>
      <c r="S54" s="54">
        <v>-10940.831638518319</v>
      </c>
      <c r="T54" s="54">
        <v>-591.25471204061887</v>
      </c>
      <c r="U54" s="54">
        <v>30.070617213408593</v>
      </c>
      <c r="V54" s="54">
        <v>-534.95610341389306</v>
      </c>
      <c r="W54" s="54">
        <v>-105.98707253335124</v>
      </c>
      <c r="X54" s="54">
        <v>-326.05727504316178</v>
      </c>
      <c r="Y54" s="54">
        <v>-163.92428013786227</v>
      </c>
      <c r="Z54" s="54">
        <v>-1026.3527965011056</v>
      </c>
      <c r="AA54" s="54">
        <v>-2565.6196221237574</v>
      </c>
      <c r="AB54" s="54">
        <v>-1028.0469272096295</v>
      </c>
      <c r="AC54" s="54">
        <v>-102.386710252688</v>
      </c>
      <c r="AD54" s="54">
        <v>-6540.7872939365116</v>
      </c>
      <c r="AE54" s="54">
        <v>-44.236124518378936</v>
      </c>
      <c r="AF54" s="54">
        <v>-645.66360622443301</v>
      </c>
      <c r="AG54" s="54">
        <v>-435.13430232496728</v>
      </c>
      <c r="AH54" s="54">
        <v>-277.77619412840113</v>
      </c>
      <c r="AI54" s="54">
        <v>0</v>
      </c>
      <c r="AJ54" s="54">
        <v>0</v>
      </c>
      <c r="AK54" s="54">
        <v>-43.601564390331959</v>
      </c>
      <c r="AL54" s="54">
        <v>-16.89085759056843</v>
      </c>
      <c r="AM54" s="54">
        <v>-48.962464334335969</v>
      </c>
      <c r="AN54" s="54">
        <v>-41.392519294039971</v>
      </c>
      <c r="AO54" s="54">
        <v>-142.87253710590062</v>
      </c>
      <c r="AP54" s="54">
        <v>-1827.5731001273182</v>
      </c>
      <c r="AQ54" s="54">
        <v>-669.49235371905104</v>
      </c>
      <c r="AR54" s="54">
        <v>-8.8202734723035618</v>
      </c>
      <c r="AS54" s="54">
        <v>0</v>
      </c>
      <c r="AT54" s="54">
        <v>0</v>
      </c>
      <c r="AU54" s="54">
        <v>-85.584557786782355</v>
      </c>
      <c r="AV54" s="54">
        <v>0</v>
      </c>
      <c r="AW54" s="54">
        <v>-1043.5951033397828</v>
      </c>
      <c r="AX54" s="54">
        <v>-18120.383661789128</v>
      </c>
      <c r="AY54" s="54">
        <v>-197.60281514956117</v>
      </c>
      <c r="AZ54" s="54">
        <v>-7.9306979214986946</v>
      </c>
      <c r="BA54" s="54">
        <v>-31.351411154329806</v>
      </c>
      <c r="BB54" s="54">
        <v>0</v>
      </c>
      <c r="BC54" s="54">
        <v>-1.2568201008030966</v>
      </c>
      <c r="BD54" s="54">
        <v>0</v>
      </c>
      <c r="BE54" s="54">
        <v>-57.709205771781924</v>
      </c>
      <c r="BF54" s="54">
        <v>-102.78507725706092</v>
      </c>
      <c r="BG54" s="54">
        <v>-867.39615280257976</v>
      </c>
      <c r="BH54" s="54">
        <v>-134.94084601259689</v>
      </c>
      <c r="BI54" s="54">
        <v>0</v>
      </c>
      <c r="BJ54" s="54">
        <v>-269.06031640118402</v>
      </c>
      <c r="BK54" s="54">
        <v>-32.673382633485737</v>
      </c>
      <c r="BL54" s="54">
        <v>-414.10340629678177</v>
      </c>
      <c r="BM54" s="54">
        <v>-5.076225282334355</v>
      </c>
      <c r="BN54" s="54">
        <v>0</v>
      </c>
      <c r="BO54" s="54">
        <v>0</v>
      </c>
      <c r="BP54" s="54">
        <v>0</v>
      </c>
      <c r="BQ54" s="55">
        <v>-56668.299414388079</v>
      </c>
      <c r="BR54" s="54">
        <v>-1482.7370961377039</v>
      </c>
      <c r="BS54" s="54">
        <v>-16.72801630897267</v>
      </c>
      <c r="BT54" s="54">
        <v>-1855.2041073439634</v>
      </c>
      <c r="BU54" s="140">
        <v>-3354.66921979064</v>
      </c>
      <c r="BV54" s="54">
        <v>0</v>
      </c>
      <c r="BW54" s="54">
        <v>0</v>
      </c>
      <c r="BX54" s="54">
        <v>0</v>
      </c>
      <c r="BY54" s="141">
        <v>0</v>
      </c>
      <c r="BZ54" s="141">
        <v>0</v>
      </c>
      <c r="CA54" s="54">
        <v>0</v>
      </c>
      <c r="CB54" s="54"/>
      <c r="CC54" s="54"/>
      <c r="CD54" s="58">
        <v>0</v>
      </c>
      <c r="CE54" s="55">
        <v>0</v>
      </c>
      <c r="CF54" s="142">
        <v>-3354.66921979064</v>
      </c>
      <c r="CG54" s="143">
        <v>-60022.968634178716</v>
      </c>
      <c r="CH54" s="143">
        <f>ponuda2013!BY54</f>
        <v>-60022.968634178716</v>
      </c>
      <c r="CI54" s="62">
        <f t="shared" si="0"/>
        <v>0</v>
      </c>
      <c r="CL54" s="62"/>
    </row>
    <row r="55" spans="1:90" customFormat="1" ht="15" x14ac:dyDescent="0.25">
      <c r="A55" s="139">
        <v>48</v>
      </c>
      <c r="B55" s="64" t="s">
        <v>277</v>
      </c>
      <c r="C55" s="65" t="s">
        <v>335</v>
      </c>
      <c r="D55" s="54">
        <v>-26.642438305838045</v>
      </c>
      <c r="E55" s="54">
        <v>0</v>
      </c>
      <c r="F55" s="54">
        <v>0</v>
      </c>
      <c r="G55" s="54">
        <v>-107.87144997416075</v>
      </c>
      <c r="H55" s="54">
        <v>-207.88866068797523</v>
      </c>
      <c r="I55" s="54">
        <v>-80.48862189796229</v>
      </c>
      <c r="J55" s="54">
        <v>-37.121404249792157</v>
      </c>
      <c r="K55" s="54">
        <v>-6.0512039123868595</v>
      </c>
      <c r="L55" s="54">
        <v>-52.333467874973472</v>
      </c>
      <c r="M55" s="54">
        <v>-4.7055450557971688E-2</v>
      </c>
      <c r="N55" s="54">
        <v>-67.900114070801095</v>
      </c>
      <c r="O55" s="54">
        <v>-166.23127508606561</v>
      </c>
      <c r="P55" s="54">
        <v>-55.678498911073937</v>
      </c>
      <c r="Q55" s="54">
        <v>-28.427376306250697</v>
      </c>
      <c r="R55" s="54">
        <v>-11.643323461468414</v>
      </c>
      <c r="S55" s="54">
        <v>-82.533291415135764</v>
      </c>
      <c r="T55" s="54">
        <v>-126.53596125521173</v>
      </c>
      <c r="U55" s="54">
        <v>20.594252411880156</v>
      </c>
      <c r="V55" s="54">
        <v>-61.119673769792222</v>
      </c>
      <c r="W55" s="54">
        <v>-20.811469968519141</v>
      </c>
      <c r="X55" s="54">
        <v>-48.191012265848698</v>
      </c>
      <c r="Y55" s="54">
        <v>-21.41048326490759</v>
      </c>
      <c r="Z55" s="54">
        <v>-48.501101155473833</v>
      </c>
      <c r="AA55" s="54">
        <v>-543.16646743542196</v>
      </c>
      <c r="AB55" s="54">
        <v>-60.893458998912557</v>
      </c>
      <c r="AC55" s="54">
        <v>-2.7162282956815411</v>
      </c>
      <c r="AD55" s="54">
        <v>-85.70345644154601</v>
      </c>
      <c r="AE55" s="54">
        <v>0</v>
      </c>
      <c r="AF55" s="54">
        <v>-99.887082077523175</v>
      </c>
      <c r="AG55" s="54">
        <v>-20.230627395675043</v>
      </c>
      <c r="AH55" s="54">
        <v>-73.584123897238157</v>
      </c>
      <c r="AI55" s="54">
        <v>0</v>
      </c>
      <c r="AJ55" s="54">
        <v>0</v>
      </c>
      <c r="AK55" s="54">
        <v>-8.8291932937104658</v>
      </c>
      <c r="AL55" s="54">
        <v>0</v>
      </c>
      <c r="AM55" s="54">
        <v>-1.2576948421987033</v>
      </c>
      <c r="AN55" s="54">
        <v>-1.2820449151503197E-3</v>
      </c>
      <c r="AO55" s="54">
        <v>-1.1420776743990335</v>
      </c>
      <c r="AP55" s="54">
        <v>-2.8336299957573572</v>
      </c>
      <c r="AQ55" s="54">
        <v>-3.071596033038809</v>
      </c>
      <c r="AR55" s="54">
        <v>-0.22642321932024106</v>
      </c>
      <c r="AS55" s="54">
        <v>0</v>
      </c>
      <c r="AT55" s="54">
        <v>-9.2161269194842535E-2</v>
      </c>
      <c r="AU55" s="54">
        <v>0</v>
      </c>
      <c r="AV55" s="54">
        <v>0</v>
      </c>
      <c r="AW55" s="54">
        <v>-28.182624953139193</v>
      </c>
      <c r="AX55" s="54">
        <v>-42.642551291873289</v>
      </c>
      <c r="AY55" s="54">
        <v>-272.7555314179682</v>
      </c>
      <c r="AZ55" s="54">
        <v>-120.96642105839874</v>
      </c>
      <c r="BA55" s="54">
        <v>-1.5702586948649653</v>
      </c>
      <c r="BB55" s="54">
        <v>0</v>
      </c>
      <c r="BC55" s="54">
        <v>-17.899553188524607</v>
      </c>
      <c r="BD55" s="54">
        <v>-9.5145549210127658E-3</v>
      </c>
      <c r="BE55" s="54">
        <v>-5.3855523440234938</v>
      </c>
      <c r="BF55" s="54">
        <v>-89.719894097639141</v>
      </c>
      <c r="BG55" s="54">
        <v>-137.33236918527291</v>
      </c>
      <c r="BH55" s="54">
        <v>-23.813618322089059</v>
      </c>
      <c r="BI55" s="54">
        <v>0</v>
      </c>
      <c r="BJ55" s="54">
        <v>0</v>
      </c>
      <c r="BK55" s="54">
        <v>0</v>
      </c>
      <c r="BL55" s="54">
        <v>-218.37131047178994</v>
      </c>
      <c r="BM55" s="54">
        <v>-0.12185160759254293</v>
      </c>
      <c r="BN55" s="54">
        <v>0</v>
      </c>
      <c r="BO55" s="54">
        <v>0</v>
      </c>
      <c r="BP55" s="54">
        <v>0</v>
      </c>
      <c r="BQ55" s="55">
        <v>-3099.2401849749449</v>
      </c>
      <c r="BR55" s="54">
        <v>0</v>
      </c>
      <c r="BS55" s="54">
        <v>-44.875036988961256</v>
      </c>
      <c r="BT55" s="54">
        <v>-2114.0446372193319</v>
      </c>
      <c r="BU55" s="140">
        <v>-2158.9196742082931</v>
      </c>
      <c r="BV55" s="54">
        <v>-9416.5834982625947</v>
      </c>
      <c r="BW55" s="54">
        <v>0</v>
      </c>
      <c r="BX55" s="54">
        <v>0</v>
      </c>
      <c r="BY55" s="141">
        <v>0</v>
      </c>
      <c r="BZ55" s="141">
        <v>-9416.5834982625947</v>
      </c>
      <c r="CA55" s="54">
        <v>0</v>
      </c>
      <c r="CB55" s="54"/>
      <c r="CC55" s="54"/>
      <c r="CD55" s="58">
        <v>0</v>
      </c>
      <c r="CE55" s="55">
        <v>0</v>
      </c>
      <c r="CF55" s="142">
        <v>-11575.503172470888</v>
      </c>
      <c r="CG55" s="143">
        <v>-14674.743357445834</v>
      </c>
      <c r="CH55" s="143">
        <f>ponuda2013!BY55</f>
        <v>-14674.743357445834</v>
      </c>
      <c r="CI55" s="62">
        <f t="shared" si="0"/>
        <v>0</v>
      </c>
      <c r="CL55" s="62"/>
    </row>
    <row r="56" spans="1:90" customFormat="1" ht="15" x14ac:dyDescent="0.25">
      <c r="A56" s="139">
        <v>49</v>
      </c>
      <c r="B56" s="64" t="s">
        <v>278</v>
      </c>
      <c r="C56" s="65" t="s">
        <v>336</v>
      </c>
      <c r="D56" s="54">
        <v>192.26725281455856</v>
      </c>
      <c r="E56" s="54">
        <v>54.060093164977168</v>
      </c>
      <c r="F56" s="54">
        <v>335.87069188838012</v>
      </c>
      <c r="G56" s="54">
        <v>642.39305349696531</v>
      </c>
      <c r="H56" s="54">
        <v>4429.4884967192947</v>
      </c>
      <c r="I56" s="54">
        <v>161.99001715605962</v>
      </c>
      <c r="J56" s="54">
        <v>13.100087889542424</v>
      </c>
      <c r="K56" s="54">
        <v>15.100440459745492</v>
      </c>
      <c r="L56" s="54">
        <v>398.33305728426581</v>
      </c>
      <c r="M56" s="54">
        <v>3.4739451918186393E-2</v>
      </c>
      <c r="N56" s="54">
        <v>38.157642054330076</v>
      </c>
      <c r="O56" s="54">
        <v>3281.4662112392648</v>
      </c>
      <c r="P56" s="54">
        <v>161.60278410272412</v>
      </c>
      <c r="Q56" s="54">
        <v>56.651317683765434</v>
      </c>
      <c r="R56" s="54">
        <v>-1.9832207981421837</v>
      </c>
      <c r="S56" s="54">
        <v>-63.344370777392562</v>
      </c>
      <c r="T56" s="54">
        <v>-23.154189173936974</v>
      </c>
      <c r="U56" s="54">
        <v>2.5031721289571349</v>
      </c>
      <c r="V56" s="54">
        <v>122.31960055772801</v>
      </c>
      <c r="W56" s="54">
        <v>-2.5295742980101483</v>
      </c>
      <c r="X56" s="54">
        <v>194.37427557762814</v>
      </c>
      <c r="Y56" s="54">
        <v>81.560946938058393</v>
      </c>
      <c r="Z56" s="54">
        <v>351.86759518668998</v>
      </c>
      <c r="AA56" s="54">
        <v>-63.711857124657016</v>
      </c>
      <c r="AB56" s="54">
        <v>72.605520662499984</v>
      </c>
      <c r="AC56" s="54">
        <v>217.83512915999091</v>
      </c>
      <c r="AD56" s="54">
        <v>773.27812718953203</v>
      </c>
      <c r="AE56" s="54">
        <v>6959.7030668046236</v>
      </c>
      <c r="AF56" s="54">
        <v>11931.924206149883</v>
      </c>
      <c r="AG56" s="54">
        <v>36653.806882498357</v>
      </c>
      <c r="AH56" s="54">
        <v>-43.051771625740365</v>
      </c>
      <c r="AI56" s="54">
        <v>0.46239224392256023</v>
      </c>
      <c r="AJ56" s="54">
        <v>51.16758121253293</v>
      </c>
      <c r="AK56" s="54">
        <v>551.90540095727113</v>
      </c>
      <c r="AL56" s="54">
        <v>-5.4833217596342063</v>
      </c>
      <c r="AM56" s="54">
        <v>4282.892666145638</v>
      </c>
      <c r="AN56" s="54">
        <v>649.89547142984588</v>
      </c>
      <c r="AO56" s="54">
        <v>-314.04449108920636</v>
      </c>
      <c r="AP56" s="54">
        <v>5944.9883609102908</v>
      </c>
      <c r="AQ56" s="54">
        <v>3191.4703447681254</v>
      </c>
      <c r="AR56" s="54">
        <v>46150.433507553986</v>
      </c>
      <c r="AS56" s="54">
        <v>13044.183578917611</v>
      </c>
      <c r="AT56" s="54">
        <v>1114.1249071692455</v>
      </c>
      <c r="AU56" s="54">
        <v>1427.6238652981524</v>
      </c>
      <c r="AV56" s="54">
        <v>0</v>
      </c>
      <c r="AW56" s="54">
        <v>29158.657492460599</v>
      </c>
      <c r="AX56" s="54">
        <v>1707.5616934399891</v>
      </c>
      <c r="AY56" s="54">
        <v>58.249153491489061</v>
      </c>
      <c r="AZ56" s="54">
        <v>5407.1330527286864</v>
      </c>
      <c r="BA56" s="54">
        <v>412.66590547996782</v>
      </c>
      <c r="BB56" s="54">
        <v>602.9859436434989</v>
      </c>
      <c r="BC56" s="54">
        <v>187.50079103313891</v>
      </c>
      <c r="BD56" s="54">
        <v>288.10701549086252</v>
      </c>
      <c r="BE56" s="54">
        <v>263.36821909732174</v>
      </c>
      <c r="BF56" s="54">
        <v>32597.121776630447</v>
      </c>
      <c r="BG56" s="54">
        <v>9473.2345083957698</v>
      </c>
      <c r="BH56" s="54">
        <v>3786.0390230273852</v>
      </c>
      <c r="BI56" s="54">
        <v>335.72589596391805</v>
      </c>
      <c r="BJ56" s="54">
        <v>1954.553963756133</v>
      </c>
      <c r="BK56" s="54">
        <v>6350.2973210454775</v>
      </c>
      <c r="BL56" s="54">
        <v>10797.377149359692</v>
      </c>
      <c r="BM56" s="54">
        <v>217.39678170481631</v>
      </c>
      <c r="BN56" s="54">
        <v>327.38747442136963</v>
      </c>
      <c r="BO56" s="54">
        <v>0</v>
      </c>
      <c r="BP56" s="54">
        <v>0</v>
      </c>
      <c r="BQ56" s="55">
        <v>246959.50284939024</v>
      </c>
      <c r="BR56" s="54">
        <v>2984.0738064091238</v>
      </c>
      <c r="BS56" s="54">
        <v>-5.7723291658895079E-4</v>
      </c>
      <c r="BT56" s="54">
        <v>0</v>
      </c>
      <c r="BU56" s="140">
        <v>2984.0732291762074</v>
      </c>
      <c r="BV56" s="54">
        <v>0</v>
      </c>
      <c r="BW56" s="54">
        <v>0</v>
      </c>
      <c r="BX56" s="54">
        <v>0</v>
      </c>
      <c r="BY56" s="141">
        <v>0</v>
      </c>
      <c r="BZ56" s="141">
        <v>0</v>
      </c>
      <c r="CA56" s="54">
        <v>0</v>
      </c>
      <c r="CB56" s="54"/>
      <c r="CC56" s="54"/>
      <c r="CD56" s="58">
        <v>0</v>
      </c>
      <c r="CE56" s="55">
        <v>0</v>
      </c>
      <c r="CF56" s="142">
        <v>2984.0732291762074</v>
      </c>
      <c r="CG56" s="143">
        <v>249943.57607856643</v>
      </c>
      <c r="CH56" s="143">
        <f>ponuda2013!BY56</f>
        <v>249943.57607856643</v>
      </c>
      <c r="CI56" s="62">
        <f t="shared" si="0"/>
        <v>0</v>
      </c>
      <c r="CL56" s="62"/>
    </row>
    <row r="57" spans="1:90" customFormat="1" ht="15" x14ac:dyDescent="0.25">
      <c r="A57" s="139">
        <v>50</v>
      </c>
      <c r="B57" s="64" t="s">
        <v>279</v>
      </c>
      <c r="C57" s="65" t="s">
        <v>337</v>
      </c>
      <c r="D57" s="54">
        <v>8353.2284349184629</v>
      </c>
      <c r="E57" s="54">
        <v>3.3833914701257459</v>
      </c>
      <c r="F57" s="54">
        <v>329.20043868269431</v>
      </c>
      <c r="G57" s="54">
        <v>237.39010256271692</v>
      </c>
      <c r="H57" s="54">
        <v>703.95764889431609</v>
      </c>
      <c r="I57" s="54">
        <v>63.39412173051813</v>
      </c>
      <c r="J57" s="54">
        <v>5.5767755225964804</v>
      </c>
      <c r="K57" s="54">
        <v>176.96065377495836</v>
      </c>
      <c r="L57" s="54">
        <v>146.75212624608469</v>
      </c>
      <c r="M57" s="54">
        <v>1.3245775333473748E-2</v>
      </c>
      <c r="N57" s="54">
        <v>14.743610927466776</v>
      </c>
      <c r="O57" s="54">
        <v>46.111100446099172</v>
      </c>
      <c r="P57" s="54">
        <v>59.65937893424023</v>
      </c>
      <c r="Q57" s="54">
        <v>45.040706441420795</v>
      </c>
      <c r="R57" s="54">
        <v>-9.6314583348600671</v>
      </c>
      <c r="S57" s="54">
        <v>-16.871294869723982</v>
      </c>
      <c r="T57" s="54">
        <v>-6.1669434588855312</v>
      </c>
      <c r="U57" s="54">
        <v>1.1076136146994466</v>
      </c>
      <c r="V57" s="54">
        <v>46.675445909228898</v>
      </c>
      <c r="W57" s="54">
        <v>-0.67373301451808876</v>
      </c>
      <c r="X57" s="54">
        <v>72.057542154215767</v>
      </c>
      <c r="Y57" s="54">
        <v>42.497793527685936</v>
      </c>
      <c r="Z57" s="54">
        <v>357.14502190805916</v>
      </c>
      <c r="AA57" s="54">
        <v>-16.741332907641809</v>
      </c>
      <c r="AB57" s="54">
        <v>27.234401273761236</v>
      </c>
      <c r="AC57" s="54">
        <v>81.985495359064245</v>
      </c>
      <c r="AD57" s="54">
        <v>713.8436333602549</v>
      </c>
      <c r="AE57" s="54">
        <v>1330.6436234631296</v>
      </c>
      <c r="AF57" s="54">
        <v>6403.6009162969603</v>
      </c>
      <c r="AG57" s="54">
        <v>12941.281465341399</v>
      </c>
      <c r="AH57" s="54">
        <v>-33.691888922062049</v>
      </c>
      <c r="AI57" s="54">
        <v>325.49645498816631</v>
      </c>
      <c r="AJ57" s="54">
        <v>12.951260084500815</v>
      </c>
      <c r="AK57" s="54">
        <v>101.09371327585312</v>
      </c>
      <c r="AL57" s="54">
        <v>-3.4119722492792354E-2</v>
      </c>
      <c r="AM57" s="54">
        <v>1674.7486590115893</v>
      </c>
      <c r="AN57" s="54">
        <v>699.80618162859469</v>
      </c>
      <c r="AO57" s="54">
        <v>-2.7916502517819044</v>
      </c>
      <c r="AP57" s="54">
        <v>512.05096927144803</v>
      </c>
      <c r="AQ57" s="54">
        <v>484.77081806341056</v>
      </c>
      <c r="AR57" s="54">
        <v>7796.869338755474</v>
      </c>
      <c r="AS57" s="54">
        <v>840.34259877878333</v>
      </c>
      <c r="AT57" s="54">
        <v>3209.1371455450185</v>
      </c>
      <c r="AU57" s="54">
        <v>992.55822864634501</v>
      </c>
      <c r="AV57" s="54">
        <v>0</v>
      </c>
      <c r="AW57" s="54">
        <v>1400.0997227064793</v>
      </c>
      <c r="AX57" s="54">
        <v>2856.4408086686385</v>
      </c>
      <c r="AY57" s="54">
        <v>858.75042018617921</v>
      </c>
      <c r="AZ57" s="54">
        <v>263.19277368350225</v>
      </c>
      <c r="BA57" s="54">
        <v>668.48799282913603</v>
      </c>
      <c r="BB57" s="54">
        <v>228.98797612015477</v>
      </c>
      <c r="BC57" s="54">
        <v>263.30532295797803</v>
      </c>
      <c r="BD57" s="54">
        <v>5.3228792291798888</v>
      </c>
      <c r="BE57" s="54">
        <v>112.28493116205843</v>
      </c>
      <c r="BF57" s="54">
        <v>48665.204482962996</v>
      </c>
      <c r="BG57" s="54">
        <v>20733.960612930707</v>
      </c>
      <c r="BH57" s="54">
        <v>8019.974001454173</v>
      </c>
      <c r="BI57" s="54">
        <v>536.50827111997592</v>
      </c>
      <c r="BJ57" s="54">
        <v>4982.1487840379095</v>
      </c>
      <c r="BK57" s="54">
        <v>5061.9528269204729</v>
      </c>
      <c r="BL57" s="54">
        <v>5605.1124399113787</v>
      </c>
      <c r="BM57" s="54">
        <v>18.717837014520601</v>
      </c>
      <c r="BN57" s="54">
        <v>243.1817131203195</v>
      </c>
      <c r="BO57" s="54">
        <v>0</v>
      </c>
      <c r="BP57" s="54">
        <v>0</v>
      </c>
      <c r="BQ57" s="55">
        <v>149290.34143211841</v>
      </c>
      <c r="BR57" s="54">
        <v>25389.281295729823</v>
      </c>
      <c r="BS57" s="54">
        <v>-4.4534946757462244</v>
      </c>
      <c r="BT57" s="54">
        <v>-1.7370232275225828</v>
      </c>
      <c r="BU57" s="140">
        <v>25383.090777826554</v>
      </c>
      <c r="BV57" s="54">
        <v>0</v>
      </c>
      <c r="BW57" s="54">
        <v>0</v>
      </c>
      <c r="BX57" s="54">
        <v>0</v>
      </c>
      <c r="BY57" s="141">
        <v>0</v>
      </c>
      <c r="BZ57" s="141">
        <v>0</v>
      </c>
      <c r="CA57" s="54">
        <v>0</v>
      </c>
      <c r="CB57" s="54"/>
      <c r="CC57" s="54"/>
      <c r="CD57" s="58">
        <v>0</v>
      </c>
      <c r="CE57" s="55">
        <v>0</v>
      </c>
      <c r="CF57" s="142">
        <v>25383.090777826554</v>
      </c>
      <c r="CG57" s="143">
        <v>174673.43220994496</v>
      </c>
      <c r="CH57" s="143">
        <f>ponuda2013!BY57</f>
        <v>174673.43220994496</v>
      </c>
      <c r="CI57" s="62">
        <f t="shared" si="0"/>
        <v>0</v>
      </c>
      <c r="CL57" s="62"/>
    </row>
    <row r="58" spans="1:90" customFormat="1" ht="15" x14ac:dyDescent="0.25">
      <c r="A58" s="139">
        <v>51</v>
      </c>
      <c r="B58" s="64" t="s">
        <v>280</v>
      </c>
      <c r="C58" s="65" t="s">
        <v>338</v>
      </c>
      <c r="D58" s="54">
        <v>921.53630337688469</v>
      </c>
      <c r="E58" s="54">
        <v>665.07984959812438</v>
      </c>
      <c r="F58" s="54">
        <v>338.35149390166885</v>
      </c>
      <c r="G58" s="54">
        <v>619.34887825754174</v>
      </c>
      <c r="H58" s="54">
        <v>2425.5399849815758</v>
      </c>
      <c r="I58" s="54">
        <v>175.13000174297105</v>
      </c>
      <c r="J58" s="54">
        <v>51.50940492447063</v>
      </c>
      <c r="K58" s="54">
        <v>157.79447096282991</v>
      </c>
      <c r="L58" s="54">
        <v>380.38432655446502</v>
      </c>
      <c r="M58" s="54">
        <v>3.6827458249110816E-2</v>
      </c>
      <c r="N58" s="54">
        <v>126.944694891887</v>
      </c>
      <c r="O58" s="54">
        <v>241.22387160881905</v>
      </c>
      <c r="P58" s="54">
        <v>155.32081007833739</v>
      </c>
      <c r="Q58" s="54">
        <v>178.0920691015518</v>
      </c>
      <c r="R58" s="54">
        <v>-0.24016448781695274</v>
      </c>
      <c r="S58" s="54">
        <v>-7.6708898868399968</v>
      </c>
      <c r="T58" s="54">
        <v>-15.317717760401923</v>
      </c>
      <c r="U58" s="54">
        <v>0.3031296630369249</v>
      </c>
      <c r="V58" s="54">
        <v>337.55023746668689</v>
      </c>
      <c r="W58" s="54">
        <v>-0.55304808770131075</v>
      </c>
      <c r="X58" s="54">
        <v>189.26758124962512</v>
      </c>
      <c r="Y58" s="54">
        <v>141.61898274460006</v>
      </c>
      <c r="Z58" s="54">
        <v>354.82961025887812</v>
      </c>
      <c r="AA58" s="54">
        <v>-5.8541594656653109</v>
      </c>
      <c r="AB58" s="54">
        <v>73.299144075511037</v>
      </c>
      <c r="AC58" s="54">
        <v>882.52757809456193</v>
      </c>
      <c r="AD58" s="54">
        <v>3510.7325245572629</v>
      </c>
      <c r="AE58" s="54">
        <v>7763.0710611146169</v>
      </c>
      <c r="AF58" s="54">
        <v>12910.470656783491</v>
      </c>
      <c r="AG58" s="54">
        <v>17882.390348831039</v>
      </c>
      <c r="AH58" s="54">
        <v>-86.860539670881366</v>
      </c>
      <c r="AI58" s="54">
        <v>24.387886150185626</v>
      </c>
      <c r="AJ58" s="54">
        <v>1407.0487521268462</v>
      </c>
      <c r="AK58" s="54">
        <v>2755.327237588142</v>
      </c>
      <c r="AL58" s="54">
        <v>20.241760577532915</v>
      </c>
      <c r="AM58" s="54">
        <v>6386.8812615032748</v>
      </c>
      <c r="AN58" s="54">
        <v>419.40416266597487</v>
      </c>
      <c r="AO58" s="54">
        <v>-67.524842723135123</v>
      </c>
      <c r="AP58" s="54">
        <v>1350.4935099231977</v>
      </c>
      <c r="AQ58" s="54">
        <v>5785.3634131229783</v>
      </c>
      <c r="AR58" s="54">
        <v>31306.938980712599</v>
      </c>
      <c r="AS58" s="54">
        <v>14715.795118389409</v>
      </c>
      <c r="AT58" s="54">
        <v>8745.491330453604</v>
      </c>
      <c r="AU58" s="54">
        <v>5402.2981480135786</v>
      </c>
      <c r="AV58" s="54">
        <v>0</v>
      </c>
      <c r="AW58" s="54">
        <v>12339.955094376337</v>
      </c>
      <c r="AX58" s="54">
        <v>5162.94904057848</v>
      </c>
      <c r="AY58" s="54">
        <v>1061.5904349143743</v>
      </c>
      <c r="AZ58" s="54">
        <v>1936.0292491141929</v>
      </c>
      <c r="BA58" s="54">
        <v>716.49032814102497</v>
      </c>
      <c r="BB58" s="54">
        <v>52310.08388164494</v>
      </c>
      <c r="BC58" s="54">
        <v>1226.0989163446163</v>
      </c>
      <c r="BD58" s="54">
        <v>718.69978943507317</v>
      </c>
      <c r="BE58" s="54">
        <v>2667.4111490692212</v>
      </c>
      <c r="BF58" s="54">
        <v>82324.400567450197</v>
      </c>
      <c r="BG58" s="54">
        <v>4798.7354684461561</v>
      </c>
      <c r="BH58" s="54">
        <v>13366.478459830976</v>
      </c>
      <c r="BI58" s="54">
        <v>1501.2250383241931</v>
      </c>
      <c r="BJ58" s="54">
        <v>456.82527956456079</v>
      </c>
      <c r="BK58" s="54">
        <v>12952.141203023899</v>
      </c>
      <c r="BL58" s="54">
        <v>11800.202001496638</v>
      </c>
      <c r="BM58" s="54">
        <v>35.190197661735503</v>
      </c>
      <c r="BN58" s="54">
        <v>576.53112289112494</v>
      </c>
      <c r="BO58" s="54">
        <v>0</v>
      </c>
      <c r="BP58" s="54">
        <v>0</v>
      </c>
      <c r="BQ58" s="55">
        <v>334569.04126373125</v>
      </c>
      <c r="BR58" s="54">
        <v>127064.28875252564</v>
      </c>
      <c r="BS58" s="54">
        <v>0</v>
      </c>
      <c r="BT58" s="54">
        <v>0</v>
      </c>
      <c r="BU58" s="140">
        <v>127064.28875252564</v>
      </c>
      <c r="BV58" s="54">
        <v>0</v>
      </c>
      <c r="BW58" s="54">
        <v>0</v>
      </c>
      <c r="BX58" s="54">
        <v>0</v>
      </c>
      <c r="BY58" s="141">
        <v>0</v>
      </c>
      <c r="BZ58" s="141">
        <v>0</v>
      </c>
      <c r="CA58" s="54">
        <v>0</v>
      </c>
      <c r="CB58" s="54"/>
      <c r="CC58" s="54"/>
      <c r="CD58" s="58">
        <v>0</v>
      </c>
      <c r="CE58" s="55">
        <v>0</v>
      </c>
      <c r="CF58" s="142">
        <v>127064.28875252564</v>
      </c>
      <c r="CG58" s="143">
        <v>461633.33001625689</v>
      </c>
      <c r="CH58" s="143">
        <f>ponuda2013!BY58</f>
        <v>461633.33001625689</v>
      </c>
      <c r="CI58" s="62">
        <f t="shared" si="0"/>
        <v>0</v>
      </c>
      <c r="CL58" s="62"/>
    </row>
    <row r="59" spans="1:90" customFormat="1" ht="15" x14ac:dyDescent="0.25">
      <c r="A59" s="139">
        <v>52</v>
      </c>
      <c r="B59" s="64" t="s">
        <v>281</v>
      </c>
      <c r="C59" s="65" t="s">
        <v>339</v>
      </c>
      <c r="D59" s="54">
        <v>0</v>
      </c>
      <c r="E59" s="54">
        <v>0</v>
      </c>
      <c r="F59" s="54">
        <v>465.75900226847938</v>
      </c>
      <c r="G59" s="54">
        <v>100.42341649444556</v>
      </c>
      <c r="H59" s="54">
        <v>289.56698232514162</v>
      </c>
      <c r="I59" s="54">
        <v>26.184258183747499</v>
      </c>
      <c r="J59" s="54">
        <v>3.1243186987179543</v>
      </c>
      <c r="K59" s="54">
        <v>2.3673848567889779</v>
      </c>
      <c r="L59" s="54">
        <v>61.614844056739948</v>
      </c>
      <c r="M59" s="54">
        <v>6.0278356899559687E-3</v>
      </c>
      <c r="N59" s="54">
        <v>6.9055218769565823</v>
      </c>
      <c r="O59" s="54">
        <v>19.767519407452145</v>
      </c>
      <c r="P59" s="54">
        <v>25.176048130831699</v>
      </c>
      <c r="Q59" s="54">
        <v>4.7285945219012646</v>
      </c>
      <c r="R59" s="54">
        <v>-1.0608782753918734E-2</v>
      </c>
      <c r="S59" s="54">
        <v>-0.33884611783546736</v>
      </c>
      <c r="T59" s="54">
        <v>-0.12385800059153242</v>
      </c>
      <c r="U59" s="54">
        <v>1.339014260875385E-2</v>
      </c>
      <c r="V59" s="54">
        <v>21.277479146034612</v>
      </c>
      <c r="W59" s="54">
        <v>-1.3531374929420321E-2</v>
      </c>
      <c r="X59" s="54">
        <v>30.72013560524594</v>
      </c>
      <c r="Y59" s="54">
        <v>6.0622790374777651</v>
      </c>
      <c r="Z59" s="54">
        <v>57.797420514692732</v>
      </c>
      <c r="AA59" s="54">
        <v>-7.4845621125939534E-3</v>
      </c>
      <c r="AB59" s="54">
        <v>11.940873079865181</v>
      </c>
      <c r="AC59" s="54">
        <v>167.65228194175216</v>
      </c>
      <c r="AD59" s="54">
        <v>309.29488664150585</v>
      </c>
      <c r="AE59" s="54">
        <v>522.3653558117478</v>
      </c>
      <c r="AF59" s="54">
        <v>3993.267174487652</v>
      </c>
      <c r="AG59" s="54">
        <v>5077.4402429951515</v>
      </c>
      <c r="AH59" s="54">
        <v>-0.18698001558172767</v>
      </c>
      <c r="AI59" s="54">
        <v>0</v>
      </c>
      <c r="AJ59" s="54">
        <v>2.9283047901322696</v>
      </c>
      <c r="AK59" s="54">
        <v>960.9997867536091</v>
      </c>
      <c r="AL59" s="54">
        <v>2.7412674249203097</v>
      </c>
      <c r="AM59" s="54">
        <v>2298.7526745846285</v>
      </c>
      <c r="AN59" s="54">
        <v>146.26318047884385</v>
      </c>
      <c r="AO59" s="54">
        <v>-7.4882756669548751</v>
      </c>
      <c r="AP59" s="54">
        <v>285.89451225670376</v>
      </c>
      <c r="AQ59" s="54">
        <v>174.29852913677524</v>
      </c>
      <c r="AR59" s="54">
        <v>2476.0375824514599</v>
      </c>
      <c r="AS59" s="54">
        <v>957.18093237754181</v>
      </c>
      <c r="AT59" s="54">
        <v>1153.3527168105811</v>
      </c>
      <c r="AU59" s="54">
        <v>0</v>
      </c>
      <c r="AV59" s="54">
        <v>0</v>
      </c>
      <c r="AW59" s="54">
        <v>1555.1591221233421</v>
      </c>
      <c r="AX59" s="54">
        <v>1648.1257170571014</v>
      </c>
      <c r="AY59" s="54">
        <v>4.2328381691796899</v>
      </c>
      <c r="AZ59" s="54">
        <v>1217.7235216032141</v>
      </c>
      <c r="BA59" s="54">
        <v>248.34746264649024</v>
      </c>
      <c r="BB59" s="54">
        <v>0</v>
      </c>
      <c r="BC59" s="54">
        <v>233.23577701821685</v>
      </c>
      <c r="BD59" s="54">
        <v>10.619758185764967</v>
      </c>
      <c r="BE59" s="54">
        <v>48.251571925012961</v>
      </c>
      <c r="BF59" s="54">
        <v>26.820812615124613</v>
      </c>
      <c r="BG59" s="54">
        <v>11618.084458373984</v>
      </c>
      <c r="BH59" s="54">
        <v>3.7837595471618748</v>
      </c>
      <c r="BI59" s="54">
        <v>0</v>
      </c>
      <c r="BJ59" s="54">
        <v>627.88325654661173</v>
      </c>
      <c r="BK59" s="54">
        <v>2592.9038222522213</v>
      </c>
      <c r="BL59" s="54">
        <v>8831.1180594337438</v>
      </c>
      <c r="BM59" s="54">
        <v>7.4770408219934978</v>
      </c>
      <c r="BN59" s="54">
        <v>0</v>
      </c>
      <c r="BO59" s="54">
        <v>0</v>
      </c>
      <c r="BP59" s="54">
        <v>0</v>
      </c>
      <c r="BQ59" s="55">
        <v>48327.50231892422</v>
      </c>
      <c r="BR59" s="54">
        <v>17467.197898414048</v>
      </c>
      <c r="BS59" s="54">
        <v>0</v>
      </c>
      <c r="BT59" s="54">
        <v>-9.1535633735312807</v>
      </c>
      <c r="BU59" s="140">
        <v>17458.044335040515</v>
      </c>
      <c r="BV59" s="54">
        <v>0</v>
      </c>
      <c r="BW59" s="54">
        <v>0</v>
      </c>
      <c r="BX59" s="54">
        <v>0</v>
      </c>
      <c r="BY59" s="141">
        <v>0</v>
      </c>
      <c r="BZ59" s="141">
        <v>0</v>
      </c>
      <c r="CA59" s="54">
        <v>0</v>
      </c>
      <c r="CB59" s="54"/>
      <c r="CC59" s="54"/>
      <c r="CD59" s="58">
        <v>0</v>
      </c>
      <c r="CE59" s="55">
        <v>0</v>
      </c>
      <c r="CF59" s="142">
        <v>17458.044335040515</v>
      </c>
      <c r="CG59" s="143">
        <v>65785.546653964731</v>
      </c>
      <c r="CH59" s="143">
        <f>ponuda2013!BY59</f>
        <v>65785.546653964731</v>
      </c>
      <c r="CI59" s="62">
        <f t="shared" si="0"/>
        <v>0</v>
      </c>
      <c r="CL59" s="62"/>
    </row>
    <row r="60" spans="1:90" customFormat="1" ht="15" x14ac:dyDescent="0.25">
      <c r="A60" s="139">
        <v>53</v>
      </c>
      <c r="B60" s="64" t="s">
        <v>282</v>
      </c>
      <c r="C60" s="65" t="s">
        <v>340</v>
      </c>
      <c r="D60" s="54">
        <v>1.0987245781842079</v>
      </c>
      <c r="E60" s="54">
        <v>0</v>
      </c>
      <c r="F60" s="54">
        <v>0</v>
      </c>
      <c r="G60" s="54">
        <v>101.22977710788184</v>
      </c>
      <c r="H60" s="54">
        <v>517.71651280642618</v>
      </c>
      <c r="I60" s="54">
        <v>45.008850276631328</v>
      </c>
      <c r="J60" s="54">
        <v>7.9515890393053752</v>
      </c>
      <c r="K60" s="54">
        <v>29.092276796715485</v>
      </c>
      <c r="L60" s="54">
        <v>35.222344715110985</v>
      </c>
      <c r="M60" s="54">
        <v>0.29926775273606093</v>
      </c>
      <c r="N60" s="54">
        <v>23.792642183204432</v>
      </c>
      <c r="O60" s="54">
        <v>213.4208100724714</v>
      </c>
      <c r="P60" s="54">
        <v>103.36751842396141</v>
      </c>
      <c r="Q60" s="54">
        <v>29.273707831290679</v>
      </c>
      <c r="R60" s="54">
        <v>-0.53610724735748261</v>
      </c>
      <c r="S60" s="54">
        <v>-8.5879037888584939</v>
      </c>
      <c r="T60" s="54">
        <v>-1.4321783392305476</v>
      </c>
      <c r="U60" s="54">
        <v>0.32661582999551403</v>
      </c>
      <c r="V60" s="54">
        <v>37.993378477342034</v>
      </c>
      <c r="W60" s="54">
        <v>-0.26043246364610173</v>
      </c>
      <c r="X60" s="54">
        <v>56.535607711875443</v>
      </c>
      <c r="Y60" s="54">
        <v>43.874049784640412</v>
      </c>
      <c r="Z60" s="54">
        <v>131.20281934338036</v>
      </c>
      <c r="AA60" s="54">
        <v>-2.7397202532494882</v>
      </c>
      <c r="AB60" s="54">
        <v>77.577968553824149</v>
      </c>
      <c r="AC60" s="54">
        <v>10.267595146770741</v>
      </c>
      <c r="AD60" s="54">
        <v>0</v>
      </c>
      <c r="AE60" s="54">
        <v>0</v>
      </c>
      <c r="AF60" s="54">
        <v>1233.46925082911</v>
      </c>
      <c r="AG60" s="54">
        <v>43.103118394254921</v>
      </c>
      <c r="AH60" s="54">
        <v>-6.3818549717444073</v>
      </c>
      <c r="AI60" s="54">
        <v>0</v>
      </c>
      <c r="AJ60" s="54">
        <v>0</v>
      </c>
      <c r="AK60" s="54">
        <v>0</v>
      </c>
      <c r="AL60" s="54">
        <v>0</v>
      </c>
      <c r="AM60" s="54">
        <v>3500.1696512526491</v>
      </c>
      <c r="AN60" s="54">
        <v>43.617703813216096</v>
      </c>
      <c r="AO60" s="54">
        <v>0</v>
      </c>
      <c r="AP60" s="54">
        <v>0</v>
      </c>
      <c r="AQ60" s="54">
        <v>1.6917277026492437</v>
      </c>
      <c r="AR60" s="54">
        <v>668.24474496360051</v>
      </c>
      <c r="AS60" s="54">
        <v>507.44568946360346</v>
      </c>
      <c r="AT60" s="54">
        <v>0</v>
      </c>
      <c r="AU60" s="54">
        <v>0</v>
      </c>
      <c r="AV60" s="54">
        <v>0</v>
      </c>
      <c r="AW60" s="54">
        <v>12.26208095709171</v>
      </c>
      <c r="AX60" s="54">
        <v>698.71341744282006</v>
      </c>
      <c r="AY60" s="54">
        <v>180.06966998382939</v>
      </c>
      <c r="AZ60" s="54">
        <v>98.800973035523256</v>
      </c>
      <c r="BA60" s="54">
        <v>3.4262124980958868</v>
      </c>
      <c r="BB60" s="54">
        <v>0</v>
      </c>
      <c r="BC60" s="54">
        <v>0</v>
      </c>
      <c r="BD60" s="54">
        <v>24190.396053692257</v>
      </c>
      <c r="BE60" s="54">
        <v>0</v>
      </c>
      <c r="BF60" s="54">
        <v>8141.2572110429883</v>
      </c>
      <c r="BG60" s="54">
        <v>1482.8464508219904</v>
      </c>
      <c r="BH60" s="54">
        <v>0</v>
      </c>
      <c r="BI60" s="54">
        <v>0</v>
      </c>
      <c r="BJ60" s="54">
        <v>178.06210791152199</v>
      </c>
      <c r="BK60" s="54">
        <v>736.90237135641439</v>
      </c>
      <c r="BL60" s="54">
        <v>5526.5531030773436</v>
      </c>
      <c r="BM60" s="54">
        <v>0</v>
      </c>
      <c r="BN60" s="54">
        <v>0</v>
      </c>
      <c r="BO60" s="54">
        <v>0</v>
      </c>
      <c r="BP60" s="54">
        <v>0</v>
      </c>
      <c r="BQ60" s="55">
        <v>48692.345397606623</v>
      </c>
      <c r="BR60" s="54">
        <v>177916.837346132</v>
      </c>
      <c r="BS60" s="54">
        <v>0</v>
      </c>
      <c r="BT60" s="54">
        <v>0</v>
      </c>
      <c r="BU60" s="140">
        <v>177916.837346132</v>
      </c>
      <c r="BV60" s="54">
        <v>0</v>
      </c>
      <c r="BW60" s="54">
        <v>0</v>
      </c>
      <c r="BX60" s="54">
        <v>0</v>
      </c>
      <c r="BY60" s="141">
        <v>0</v>
      </c>
      <c r="BZ60" s="141">
        <v>0</v>
      </c>
      <c r="CA60" s="54">
        <v>0</v>
      </c>
      <c r="CB60" s="54"/>
      <c r="CC60" s="54"/>
      <c r="CD60" s="58">
        <v>265453.34446298034</v>
      </c>
      <c r="CE60" s="55">
        <v>265453.34446298034</v>
      </c>
      <c r="CF60" s="142">
        <v>443370.18180911231</v>
      </c>
      <c r="CG60" s="143">
        <v>492062.52720671892</v>
      </c>
      <c r="CH60" s="143">
        <f>ponuda2013!BY60</f>
        <v>492062.52720671892</v>
      </c>
      <c r="CI60" s="62">
        <f t="shared" si="0"/>
        <v>0</v>
      </c>
      <c r="CL60" s="62"/>
    </row>
    <row r="61" spans="1:90" customFormat="1" ht="15" x14ac:dyDescent="0.25">
      <c r="A61" s="139">
        <v>54</v>
      </c>
      <c r="B61" s="64" t="s">
        <v>283</v>
      </c>
      <c r="C61" s="65" t="s">
        <v>341</v>
      </c>
      <c r="D61" s="54">
        <v>2793.8705516340365</v>
      </c>
      <c r="E61" s="54">
        <v>264.947065680349</v>
      </c>
      <c r="F61" s="54">
        <v>63.369414962160931</v>
      </c>
      <c r="G61" s="54">
        <v>494.09842430764257</v>
      </c>
      <c r="H61" s="54">
        <v>566.69293404117172</v>
      </c>
      <c r="I61" s="54">
        <v>50.768777205107874</v>
      </c>
      <c r="J61" s="54">
        <v>21.004312409741271</v>
      </c>
      <c r="K61" s="54">
        <v>120.93875487863079</v>
      </c>
      <c r="L61" s="54">
        <v>121.53010933746934</v>
      </c>
      <c r="M61" s="54">
        <v>1.1380148070790746E-2</v>
      </c>
      <c r="N61" s="54">
        <v>28.720472438397437</v>
      </c>
      <c r="O61" s="54">
        <v>168.11208655775215</v>
      </c>
      <c r="P61" s="54">
        <v>132.35743931803881</v>
      </c>
      <c r="Q61" s="54">
        <v>70.840705558477339</v>
      </c>
      <c r="R61" s="54">
        <v>-0.89360096104369668</v>
      </c>
      <c r="S61" s="54">
        <v>-8.0309769534534841</v>
      </c>
      <c r="T61" s="54">
        <v>-2.9355530309909588</v>
      </c>
      <c r="U61" s="54">
        <v>0.47934739765179657</v>
      </c>
      <c r="V61" s="54">
        <v>40.133587712885806</v>
      </c>
      <c r="W61" s="54">
        <v>-0.69786484021218143</v>
      </c>
      <c r="X61" s="54">
        <v>60.083863124937793</v>
      </c>
      <c r="Y61" s="54">
        <v>47.130933233902915</v>
      </c>
      <c r="Z61" s="54">
        <v>111.37759819010576</v>
      </c>
      <c r="AA61" s="54">
        <v>-7.6795505837510243</v>
      </c>
      <c r="AB61" s="54">
        <v>22.999648773289099</v>
      </c>
      <c r="AC61" s="54">
        <v>570.29763272550247</v>
      </c>
      <c r="AD61" s="54">
        <v>1344.7197695749503</v>
      </c>
      <c r="AE61" s="54">
        <v>1349.784661289312</v>
      </c>
      <c r="AF61" s="54">
        <v>3221.273804563682</v>
      </c>
      <c r="AG61" s="54">
        <v>9939.5264273166558</v>
      </c>
      <c r="AH61" s="54">
        <v>-20.357709440055498</v>
      </c>
      <c r="AI61" s="54">
        <v>0</v>
      </c>
      <c r="AJ61" s="54">
        <v>4.8010845935738953</v>
      </c>
      <c r="AK61" s="54">
        <v>1112.3335702286342</v>
      </c>
      <c r="AL61" s="54">
        <v>-0.42494784176422229</v>
      </c>
      <c r="AM61" s="54">
        <v>3566.4266946489233</v>
      </c>
      <c r="AN61" s="54">
        <v>50.360115030601136</v>
      </c>
      <c r="AO61" s="54">
        <v>-80.968438690336853</v>
      </c>
      <c r="AP61" s="54">
        <v>1048.2327649642505</v>
      </c>
      <c r="AQ61" s="54">
        <v>1433.0984358181627</v>
      </c>
      <c r="AR61" s="54">
        <v>13334.978393878167</v>
      </c>
      <c r="AS61" s="54">
        <v>7807.4942722435198</v>
      </c>
      <c r="AT61" s="54">
        <v>2288.3749518273694</v>
      </c>
      <c r="AU61" s="54">
        <v>1646.28289906752</v>
      </c>
      <c r="AV61" s="54">
        <v>0</v>
      </c>
      <c r="AW61" s="54">
        <v>3328.7052691604595</v>
      </c>
      <c r="AX61" s="54">
        <v>2897.7070426497135</v>
      </c>
      <c r="AY61" s="54">
        <v>788.21420831949968</v>
      </c>
      <c r="AZ61" s="54">
        <v>1293.0182714224259</v>
      </c>
      <c r="BA61" s="54">
        <v>769.77740329898177</v>
      </c>
      <c r="BB61" s="54">
        <v>0</v>
      </c>
      <c r="BC61" s="54">
        <v>229.03829018500232</v>
      </c>
      <c r="BD61" s="54">
        <v>306.88176647839134</v>
      </c>
      <c r="BE61" s="54">
        <v>1340.1037380108312</v>
      </c>
      <c r="BF61" s="54">
        <v>59584.996922218452</v>
      </c>
      <c r="BG61" s="54">
        <v>3444.0895500643501</v>
      </c>
      <c r="BH61" s="54">
        <v>3485.6412581934815</v>
      </c>
      <c r="BI61" s="54">
        <v>919.2339687649901</v>
      </c>
      <c r="BJ61" s="54">
        <v>1648.3021173307882</v>
      </c>
      <c r="BK61" s="54">
        <v>5045.9333602147299</v>
      </c>
      <c r="BL61" s="54">
        <v>4802.7180667981556</v>
      </c>
      <c r="BM61" s="54">
        <v>8.8513991742767733</v>
      </c>
      <c r="BN61" s="54">
        <v>874.81087972802709</v>
      </c>
      <c r="BO61" s="54">
        <v>0</v>
      </c>
      <c r="BP61" s="54">
        <v>0</v>
      </c>
      <c r="BQ61" s="55">
        <v>144543.48775435158</v>
      </c>
      <c r="BR61" s="54">
        <v>27389.253601429806</v>
      </c>
      <c r="BS61" s="54">
        <v>-0.18690300543193483</v>
      </c>
      <c r="BT61" s="54">
        <v>-38.800872335212418</v>
      </c>
      <c r="BU61" s="140">
        <v>27350.265826089159</v>
      </c>
      <c r="BV61" s="54">
        <v>0</v>
      </c>
      <c r="BW61" s="54">
        <v>0</v>
      </c>
      <c r="BX61" s="54">
        <v>0</v>
      </c>
      <c r="BY61" s="141">
        <v>0</v>
      </c>
      <c r="BZ61" s="141">
        <v>0</v>
      </c>
      <c r="CA61" s="54">
        <v>0</v>
      </c>
      <c r="CB61" s="54"/>
      <c r="CC61" s="54"/>
      <c r="CD61" s="58">
        <v>0</v>
      </c>
      <c r="CE61" s="55">
        <v>0</v>
      </c>
      <c r="CF61" s="142">
        <v>27350.265826089159</v>
      </c>
      <c r="CG61" s="143">
        <v>171893.75358044074</v>
      </c>
      <c r="CH61" s="143">
        <f>ponuda2013!BY61</f>
        <v>171893.75358044074</v>
      </c>
      <c r="CI61" s="62">
        <f t="shared" si="0"/>
        <v>0</v>
      </c>
      <c r="CL61" s="62"/>
    </row>
    <row r="62" spans="1:90" customFormat="1" ht="15" x14ac:dyDescent="0.25">
      <c r="A62" s="139">
        <v>55</v>
      </c>
      <c r="B62" s="64" t="s">
        <v>284</v>
      </c>
      <c r="C62" s="65" t="s">
        <v>342</v>
      </c>
      <c r="D62" s="54">
        <v>4754.1660587990682</v>
      </c>
      <c r="E62" s="54">
        <v>0</v>
      </c>
      <c r="F62" s="54">
        <v>111.95359912584918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456.41839946919163</v>
      </c>
      <c r="AD62" s="54">
        <v>22.722154737644534</v>
      </c>
      <c r="AE62" s="54">
        <v>1473.61832089004</v>
      </c>
      <c r="AF62" s="54">
        <v>246.22157370205798</v>
      </c>
      <c r="AG62" s="54">
        <v>644.25866473291353</v>
      </c>
      <c r="AH62" s="54">
        <v>-0.36832621341409622</v>
      </c>
      <c r="AI62" s="54">
        <v>0</v>
      </c>
      <c r="AJ62" s="54">
        <v>0</v>
      </c>
      <c r="AK62" s="54">
        <v>773.74632321263641</v>
      </c>
      <c r="AL62" s="54">
        <v>0.61906190744370493</v>
      </c>
      <c r="AM62" s="54">
        <v>808.38124784660283</v>
      </c>
      <c r="AN62" s="54">
        <v>6.9797071005259594</v>
      </c>
      <c r="AO62" s="54">
        <v>0</v>
      </c>
      <c r="AP62" s="54">
        <v>0.82371947083734065</v>
      </c>
      <c r="AQ62" s="54">
        <v>5.8654167268350248</v>
      </c>
      <c r="AR62" s="54">
        <v>7960.0333812323643</v>
      </c>
      <c r="AS62" s="54">
        <v>1273.5776846765068</v>
      </c>
      <c r="AT62" s="54">
        <v>127.69697989893677</v>
      </c>
      <c r="AU62" s="54">
        <v>0</v>
      </c>
      <c r="AV62" s="54">
        <v>0</v>
      </c>
      <c r="AW62" s="54">
        <v>4388.6386129147113</v>
      </c>
      <c r="AX62" s="54">
        <v>508.29847359971518</v>
      </c>
      <c r="AY62" s="54">
        <v>454.16165890405318</v>
      </c>
      <c r="AZ62" s="54">
        <v>351.0124766662729</v>
      </c>
      <c r="BA62" s="54">
        <v>0</v>
      </c>
      <c r="BB62" s="54">
        <v>0</v>
      </c>
      <c r="BC62" s="54">
        <v>0</v>
      </c>
      <c r="BD62" s="54">
        <v>3.4064298141873985</v>
      </c>
      <c r="BE62" s="54">
        <v>5.9443165042083415</v>
      </c>
      <c r="BF62" s="54">
        <v>7377.438589395254</v>
      </c>
      <c r="BG62" s="54">
        <v>245.52156947352381</v>
      </c>
      <c r="BH62" s="54">
        <v>2048.3584255489268</v>
      </c>
      <c r="BI62" s="54">
        <v>0</v>
      </c>
      <c r="BJ62" s="54">
        <v>1282.8082142415344</v>
      </c>
      <c r="BK62" s="54">
        <v>752.49582480612821</v>
      </c>
      <c r="BL62" s="54">
        <v>21.947541651169161</v>
      </c>
      <c r="BM62" s="54">
        <v>0</v>
      </c>
      <c r="BN62" s="54">
        <v>0</v>
      </c>
      <c r="BO62" s="54">
        <v>0</v>
      </c>
      <c r="BP62" s="54">
        <v>0</v>
      </c>
      <c r="BQ62" s="55">
        <v>36106.746100835728</v>
      </c>
      <c r="BR62" s="54">
        <v>37560.632633803041</v>
      </c>
      <c r="BS62" s="54">
        <v>0</v>
      </c>
      <c r="BT62" s="54">
        <v>-5701.5252057073421</v>
      </c>
      <c r="BU62" s="140">
        <v>31859.1074280957</v>
      </c>
      <c r="BV62" s="54">
        <v>0</v>
      </c>
      <c r="BW62" s="54">
        <v>0</v>
      </c>
      <c r="BX62" s="54">
        <v>0</v>
      </c>
      <c r="BY62" s="141">
        <v>0</v>
      </c>
      <c r="BZ62" s="141">
        <v>0</v>
      </c>
      <c r="CA62" s="54">
        <v>0</v>
      </c>
      <c r="CB62" s="54"/>
      <c r="CC62" s="54"/>
      <c r="CD62" s="58">
        <v>0</v>
      </c>
      <c r="CE62" s="55">
        <v>0</v>
      </c>
      <c r="CF62" s="142">
        <v>31859.1074280957</v>
      </c>
      <c r="CG62" s="143">
        <v>67965.853528931431</v>
      </c>
      <c r="CH62" s="143">
        <f>ponuda2013!BY62</f>
        <v>67965.853528931431</v>
      </c>
      <c r="CI62" s="62">
        <f t="shared" si="0"/>
        <v>0</v>
      </c>
      <c r="CL62" s="62"/>
    </row>
    <row r="63" spans="1:90" customFormat="1" ht="15" x14ac:dyDescent="0.25">
      <c r="A63" s="139">
        <v>56</v>
      </c>
      <c r="B63" s="64" t="s">
        <v>285</v>
      </c>
      <c r="C63" s="65" t="s">
        <v>343</v>
      </c>
      <c r="D63" s="54">
        <v>4.1586972836367666</v>
      </c>
      <c r="E63" s="54">
        <v>0</v>
      </c>
      <c r="F63" s="54">
        <v>12.640261233319393</v>
      </c>
      <c r="G63" s="54">
        <v>11.4308549278106</v>
      </c>
      <c r="H63" s="54">
        <v>18.716528832311628</v>
      </c>
      <c r="I63" s="54">
        <v>-1.6233449015967225</v>
      </c>
      <c r="J63" s="54">
        <v>0</v>
      </c>
      <c r="K63" s="54">
        <v>0.27413047432245463</v>
      </c>
      <c r="L63" s="54">
        <v>5.8864806097243116</v>
      </c>
      <c r="M63" s="54">
        <v>0</v>
      </c>
      <c r="N63" s="54">
        <v>-1.9592424435524445</v>
      </c>
      <c r="O63" s="54">
        <v>1.7767594360312697</v>
      </c>
      <c r="P63" s="54">
        <v>4.1398050842407477</v>
      </c>
      <c r="Q63" s="54">
        <v>-1.8242240947247694</v>
      </c>
      <c r="R63" s="54">
        <v>0</v>
      </c>
      <c r="S63" s="54">
        <v>-17.026032317562148</v>
      </c>
      <c r="T63" s="54">
        <v>-34.02799932701371</v>
      </c>
      <c r="U63" s="54">
        <v>0.74514534679512257</v>
      </c>
      <c r="V63" s="54">
        <v>-2.9728364381352228</v>
      </c>
      <c r="W63" s="54">
        <v>-1.7352728004736691E-2</v>
      </c>
      <c r="X63" s="54">
        <v>1.8344401838537483</v>
      </c>
      <c r="Y63" s="54">
        <v>0</v>
      </c>
      <c r="Z63" s="54">
        <v>-3.9868202064501626</v>
      </c>
      <c r="AA63" s="54">
        <v>-32.730981468903153</v>
      </c>
      <c r="AB63" s="54">
        <v>0</v>
      </c>
      <c r="AC63" s="54">
        <v>7.0073586236475469</v>
      </c>
      <c r="AD63" s="54">
        <v>-25.28268432596991</v>
      </c>
      <c r="AE63" s="54">
        <v>93.228921149809295</v>
      </c>
      <c r="AF63" s="54">
        <v>106.60427945695098</v>
      </c>
      <c r="AG63" s="54">
        <v>280.50028575757437</v>
      </c>
      <c r="AH63" s="54">
        <v>-48.329580738861885</v>
      </c>
      <c r="AI63" s="54">
        <v>-0.11804435202934196</v>
      </c>
      <c r="AJ63" s="54">
        <v>-6.9046554000178313</v>
      </c>
      <c r="AK63" s="54">
        <v>2.9793621108846873</v>
      </c>
      <c r="AL63" s="54">
        <v>-1.1109859423317963</v>
      </c>
      <c r="AM63" s="54">
        <v>215.29964590701903</v>
      </c>
      <c r="AN63" s="54">
        <v>-7.3083677548289643</v>
      </c>
      <c r="AO63" s="54">
        <v>-62.710198379759923</v>
      </c>
      <c r="AP63" s="54">
        <v>-63.166247786112798</v>
      </c>
      <c r="AQ63" s="54">
        <v>36.901871992950348</v>
      </c>
      <c r="AR63" s="54">
        <v>1998.5011819139668</v>
      </c>
      <c r="AS63" s="54">
        <v>1280.1546708222654</v>
      </c>
      <c r="AT63" s="54">
        <v>31.248216542182465</v>
      </c>
      <c r="AU63" s="54">
        <v>46.392825871272102</v>
      </c>
      <c r="AV63" s="54">
        <v>0</v>
      </c>
      <c r="AW63" s="54">
        <v>409.3238511306875</v>
      </c>
      <c r="AX63" s="54">
        <v>138.58638200209168</v>
      </c>
      <c r="AY63" s="54">
        <v>97.302130503095256</v>
      </c>
      <c r="AZ63" s="54">
        <v>-21.671565017448078</v>
      </c>
      <c r="BA63" s="54">
        <v>20.156692122304957</v>
      </c>
      <c r="BB63" s="54">
        <v>0.69245812868057699</v>
      </c>
      <c r="BC63" s="54">
        <v>34.426744538130194</v>
      </c>
      <c r="BD63" s="54">
        <v>2.609742411717738E-3</v>
      </c>
      <c r="BE63" s="54">
        <v>29.087783779700693</v>
      </c>
      <c r="BF63" s="54">
        <v>13137.121884252027</v>
      </c>
      <c r="BG63" s="54">
        <v>19031.108018217816</v>
      </c>
      <c r="BH63" s="54">
        <v>750.410776152675</v>
      </c>
      <c r="BI63" s="54">
        <v>756.69664058376895</v>
      </c>
      <c r="BJ63" s="54">
        <v>24.516365621281107</v>
      </c>
      <c r="BK63" s="54">
        <v>143.38182072916649</v>
      </c>
      <c r="BL63" s="54">
        <v>455.90253272201107</v>
      </c>
      <c r="BM63" s="54">
        <v>-4.9054610191994898</v>
      </c>
      <c r="BN63" s="54">
        <v>88.412448412432212</v>
      </c>
      <c r="BO63" s="54">
        <v>0</v>
      </c>
      <c r="BP63" s="54">
        <v>0</v>
      </c>
      <c r="BQ63" s="55">
        <v>38939.874237556345</v>
      </c>
      <c r="BR63" s="54">
        <v>72619.003586356645</v>
      </c>
      <c r="BS63" s="54">
        <v>-770.08762360821083</v>
      </c>
      <c r="BT63" s="54">
        <v>-52507.022590224886</v>
      </c>
      <c r="BU63" s="140">
        <v>19341.893372523547</v>
      </c>
      <c r="BV63" s="54">
        <v>0</v>
      </c>
      <c r="BW63" s="54">
        <v>0</v>
      </c>
      <c r="BX63" s="54">
        <v>0</v>
      </c>
      <c r="BY63" s="141">
        <v>0</v>
      </c>
      <c r="BZ63" s="141">
        <v>0</v>
      </c>
      <c r="CA63" s="54">
        <v>0</v>
      </c>
      <c r="CB63" s="54"/>
      <c r="CC63" s="54"/>
      <c r="CD63" s="58">
        <v>0</v>
      </c>
      <c r="CE63" s="55">
        <v>0</v>
      </c>
      <c r="CF63" s="142">
        <v>19341.893372523547</v>
      </c>
      <c r="CG63" s="143">
        <v>58281.767610079893</v>
      </c>
      <c r="CH63" s="143">
        <f>ponuda2013!BY63</f>
        <v>58281.767610079893</v>
      </c>
      <c r="CI63" s="62">
        <f t="shared" si="0"/>
        <v>0</v>
      </c>
      <c r="CL63" s="62"/>
    </row>
    <row r="64" spans="1:90" customFormat="1" ht="15" x14ac:dyDescent="0.25">
      <c r="A64" s="139">
        <v>57</v>
      </c>
      <c r="B64" s="64" t="s">
        <v>286</v>
      </c>
      <c r="C64" s="65" t="s">
        <v>344</v>
      </c>
      <c r="D64" s="54">
        <v>-0.36216843669063797</v>
      </c>
      <c r="E64" s="54">
        <v>0</v>
      </c>
      <c r="F64" s="54">
        <v>-4.1063277400896277E-2</v>
      </c>
      <c r="G64" s="54">
        <v>-3.668171892894808E-2</v>
      </c>
      <c r="H64" s="54">
        <v>-0.83861240243870672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-0.50880955447749976</v>
      </c>
      <c r="P64" s="54">
        <v>0</v>
      </c>
      <c r="Q64" s="54">
        <v>0</v>
      </c>
      <c r="R64" s="54">
        <v>0</v>
      </c>
      <c r="S64" s="54">
        <v>-0.33534630558862111</v>
      </c>
      <c r="T64" s="54">
        <v>0</v>
      </c>
      <c r="U64" s="54">
        <v>9.1757385309338552E-3</v>
      </c>
      <c r="V64" s="54">
        <v>0</v>
      </c>
      <c r="W64" s="54">
        <v>0</v>
      </c>
      <c r="X64" s="54">
        <v>-1.6665616833367062E-3</v>
      </c>
      <c r="Y64" s="54">
        <v>0</v>
      </c>
      <c r="Z64" s="54">
        <v>0</v>
      </c>
      <c r="AA64" s="54">
        <v>0</v>
      </c>
      <c r="AB64" s="54">
        <v>0</v>
      </c>
      <c r="AC64" s="54">
        <v>-0.29258229456051771</v>
      </c>
      <c r="AD64" s="54">
        <v>-2.119317801492397</v>
      </c>
      <c r="AE64" s="54">
        <v>-9.5402425332101082E-2</v>
      </c>
      <c r="AF64" s="54">
        <v>-5.1186316028056771</v>
      </c>
      <c r="AG64" s="54">
        <v>-9.3816125481712049</v>
      </c>
      <c r="AH64" s="54">
        <v>-0.6251974258761861</v>
      </c>
      <c r="AI64" s="54">
        <v>-0.1716501659790037</v>
      </c>
      <c r="AJ64" s="54">
        <v>0</v>
      </c>
      <c r="AK64" s="54">
        <v>-0.22533803271940733</v>
      </c>
      <c r="AL64" s="54">
        <v>0</v>
      </c>
      <c r="AM64" s="54">
        <v>-2.6600224023397177</v>
      </c>
      <c r="AN64" s="54">
        <v>-9.0201067702837482E-3</v>
      </c>
      <c r="AO64" s="54">
        <v>-5.201716122475928E-2</v>
      </c>
      <c r="AP64" s="54">
        <v>-2.0124585772444967</v>
      </c>
      <c r="AQ64" s="54">
        <v>-0.616047803081888</v>
      </c>
      <c r="AR64" s="54">
        <v>-1.5764968089663975</v>
      </c>
      <c r="AS64" s="54">
        <v>-4.6060506294096148</v>
      </c>
      <c r="AT64" s="54">
        <v>-0.74227812858213549</v>
      </c>
      <c r="AU64" s="54">
        <v>-0.29304271449371688</v>
      </c>
      <c r="AV64" s="54">
        <v>0</v>
      </c>
      <c r="AW64" s="54">
        <v>-2.6842041352736796</v>
      </c>
      <c r="AX64" s="54">
        <v>-0.10437003999711986</v>
      </c>
      <c r="AY64" s="54">
        <v>-0.19252679539473</v>
      </c>
      <c r="AZ64" s="54">
        <v>-0.19310934381138808</v>
      </c>
      <c r="BA64" s="54">
        <v>-0.33472975655035131</v>
      </c>
      <c r="BB64" s="54">
        <v>0</v>
      </c>
      <c r="BC64" s="54">
        <v>-0.84293907813537428</v>
      </c>
      <c r="BD64" s="54">
        <v>-1.954161142472106E-3</v>
      </c>
      <c r="BE64" s="54">
        <v>-0.1441411860588068</v>
      </c>
      <c r="BF64" s="54">
        <v>-27.542493497378889</v>
      </c>
      <c r="BG64" s="54">
        <v>-5.9934351335659564</v>
      </c>
      <c r="BH64" s="54">
        <v>-49.465120270538442</v>
      </c>
      <c r="BI64" s="54">
        <v>-4.9105628991396744</v>
      </c>
      <c r="BJ64" s="54">
        <v>-0.17255066009319156</v>
      </c>
      <c r="BK64" s="54">
        <v>-2.5412249315898325</v>
      </c>
      <c r="BL64" s="54">
        <v>-2.4379607128050185</v>
      </c>
      <c r="BM64" s="54">
        <v>0</v>
      </c>
      <c r="BN64" s="54">
        <v>-0.1348295229778777</v>
      </c>
      <c r="BO64" s="54">
        <v>0</v>
      </c>
      <c r="BP64" s="54">
        <v>0</v>
      </c>
      <c r="BQ64" s="55">
        <v>-130.40849127218002</v>
      </c>
      <c r="BR64" s="54">
        <v>-265.84912025424654</v>
      </c>
      <c r="BS64" s="54">
        <v>0</v>
      </c>
      <c r="BT64" s="54">
        <v>-3068.13107370432</v>
      </c>
      <c r="BU64" s="140">
        <v>-3333.9801939585664</v>
      </c>
      <c r="BV64" s="54">
        <v>0</v>
      </c>
      <c r="BW64" s="54">
        <v>0</v>
      </c>
      <c r="BX64" s="54">
        <v>0</v>
      </c>
      <c r="BY64" s="141">
        <v>0</v>
      </c>
      <c r="BZ64" s="141">
        <v>0</v>
      </c>
      <c r="CA64" s="54">
        <v>0</v>
      </c>
      <c r="CB64" s="54"/>
      <c r="CC64" s="54"/>
      <c r="CD64" s="58">
        <v>0</v>
      </c>
      <c r="CE64" s="55">
        <v>0</v>
      </c>
      <c r="CF64" s="142">
        <v>-3333.9801939585664</v>
      </c>
      <c r="CG64" s="143">
        <v>-3464.3886852307464</v>
      </c>
      <c r="CH64" s="143">
        <f>ponuda2013!BY64</f>
        <v>-3464.3886852307464</v>
      </c>
      <c r="CI64" s="62">
        <f t="shared" si="0"/>
        <v>0</v>
      </c>
      <c r="CL64" s="62"/>
    </row>
    <row r="65" spans="1:90" customFormat="1" ht="15" x14ac:dyDescent="0.25">
      <c r="A65" s="139">
        <v>58</v>
      </c>
      <c r="B65" s="64" t="s">
        <v>287</v>
      </c>
      <c r="C65" s="65" t="s">
        <v>345</v>
      </c>
      <c r="D65" s="54">
        <v>-4.0160355012474974E-2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-4.6699882447617913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-177.68962043399245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-803.68285683591591</v>
      </c>
      <c r="BJ65" s="54">
        <v>0</v>
      </c>
      <c r="BK65" s="54">
        <v>0</v>
      </c>
      <c r="BL65" s="54">
        <v>-181.13582529769548</v>
      </c>
      <c r="BM65" s="54">
        <v>0</v>
      </c>
      <c r="BN65" s="54">
        <v>0</v>
      </c>
      <c r="BO65" s="54">
        <v>0</v>
      </c>
      <c r="BP65" s="54">
        <v>0</v>
      </c>
      <c r="BQ65" s="55">
        <v>-1167.2184511673781</v>
      </c>
      <c r="BR65" s="54">
        <v>-1175.677026402722</v>
      </c>
      <c r="BS65" s="54">
        <v>-345.89634619229787</v>
      </c>
      <c r="BT65" s="54">
        <v>-42177.465027199258</v>
      </c>
      <c r="BU65" s="140">
        <v>-43699.038399794277</v>
      </c>
      <c r="BV65" s="54">
        <v>0</v>
      </c>
      <c r="BW65" s="54">
        <v>0</v>
      </c>
      <c r="BX65" s="54">
        <v>0</v>
      </c>
      <c r="BY65" s="141">
        <v>0</v>
      </c>
      <c r="BZ65" s="141">
        <v>0</v>
      </c>
      <c r="CA65" s="54">
        <v>0</v>
      </c>
      <c r="CB65" s="54"/>
      <c r="CC65" s="54"/>
      <c r="CD65" s="58">
        <v>0</v>
      </c>
      <c r="CE65" s="55">
        <v>0</v>
      </c>
      <c r="CF65" s="142">
        <v>-43699.038399794277</v>
      </c>
      <c r="CG65" s="143">
        <v>-44866.256850961654</v>
      </c>
      <c r="CH65" s="143">
        <f>ponuda2013!BY65</f>
        <v>-44866.256850961654</v>
      </c>
      <c r="CI65" s="62">
        <f t="shared" si="0"/>
        <v>0</v>
      </c>
      <c r="CL65" s="62"/>
    </row>
    <row r="66" spans="1:90" customFormat="1" ht="15" x14ac:dyDescent="0.25">
      <c r="A66" s="139">
        <v>59</v>
      </c>
      <c r="B66" s="64" t="s">
        <v>288</v>
      </c>
      <c r="C66" s="65" t="s">
        <v>346</v>
      </c>
      <c r="D66" s="54">
        <v>6.0268428877996702E-2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3.8469002749664196</v>
      </c>
      <c r="AE66" s="54">
        <v>0</v>
      </c>
      <c r="AF66" s="54">
        <v>186.38950895748999</v>
      </c>
      <c r="AG66" s="54">
        <v>10.106854687005498</v>
      </c>
      <c r="AH66" s="54">
        <v>0</v>
      </c>
      <c r="AI66" s="54">
        <v>0</v>
      </c>
      <c r="AJ66" s="54">
        <v>0</v>
      </c>
      <c r="AK66" s="54">
        <v>40.92027019814207</v>
      </c>
      <c r="AL66" s="54">
        <v>0</v>
      </c>
      <c r="AM66" s="54">
        <v>2193.7584140275658</v>
      </c>
      <c r="AN66" s="54">
        <v>83.006841262328237</v>
      </c>
      <c r="AO66" s="54">
        <v>0</v>
      </c>
      <c r="AP66" s="54">
        <v>93.709435424994012</v>
      </c>
      <c r="AQ66" s="54">
        <v>0</v>
      </c>
      <c r="AR66" s="54">
        <v>2720.3381865118872</v>
      </c>
      <c r="AS66" s="54">
        <v>23.435120396697346</v>
      </c>
      <c r="AT66" s="54">
        <v>0</v>
      </c>
      <c r="AU66" s="54">
        <v>0</v>
      </c>
      <c r="AV66" s="54">
        <v>0</v>
      </c>
      <c r="AW66" s="54">
        <v>141.29782140935217</v>
      </c>
      <c r="AX66" s="54">
        <v>224.10511959354582</v>
      </c>
      <c r="AY66" s="54">
        <v>0</v>
      </c>
      <c r="AZ66" s="54">
        <v>7.4051698870100049</v>
      </c>
      <c r="BA66" s="54">
        <v>0</v>
      </c>
      <c r="BB66" s="54">
        <v>0</v>
      </c>
      <c r="BC66" s="54">
        <v>0</v>
      </c>
      <c r="BD66" s="54">
        <v>0</v>
      </c>
      <c r="BE66" s="54">
        <v>37.68572056645921</v>
      </c>
      <c r="BF66" s="54">
        <v>735.63921122854765</v>
      </c>
      <c r="BG66" s="54">
        <v>6795.8658428389126</v>
      </c>
      <c r="BH66" s="54">
        <v>0</v>
      </c>
      <c r="BI66" s="54">
        <v>462.29058872573069</v>
      </c>
      <c r="BJ66" s="54">
        <v>122270.06326309162</v>
      </c>
      <c r="BK66" s="54">
        <v>2375.1961782205899</v>
      </c>
      <c r="BL66" s="54">
        <v>6847.6532882669408</v>
      </c>
      <c r="BM66" s="54">
        <v>0</v>
      </c>
      <c r="BN66" s="54">
        <v>0</v>
      </c>
      <c r="BO66" s="54">
        <v>0</v>
      </c>
      <c r="BP66" s="54">
        <v>0</v>
      </c>
      <c r="BQ66" s="55">
        <v>145252.77400399867</v>
      </c>
      <c r="BR66" s="54">
        <v>420587.25036050705</v>
      </c>
      <c r="BS66" s="54">
        <v>0</v>
      </c>
      <c r="BT66" s="54">
        <v>-1041.1858608229813</v>
      </c>
      <c r="BU66" s="140">
        <v>419546.06449968409</v>
      </c>
      <c r="BV66" s="54">
        <v>0</v>
      </c>
      <c r="BW66" s="54">
        <v>0</v>
      </c>
      <c r="BX66" s="54">
        <v>0</v>
      </c>
      <c r="BY66" s="141">
        <v>0</v>
      </c>
      <c r="BZ66" s="141">
        <v>0</v>
      </c>
      <c r="CA66" s="54">
        <v>0</v>
      </c>
      <c r="CB66" s="54"/>
      <c r="CC66" s="54"/>
      <c r="CD66" s="58">
        <v>437255.15924947191</v>
      </c>
      <c r="CE66" s="55">
        <v>437255.15924947191</v>
      </c>
      <c r="CF66" s="142">
        <v>856801.22374915599</v>
      </c>
      <c r="CG66" s="143">
        <v>1002053.9977531547</v>
      </c>
      <c r="CH66" s="143">
        <f>ponuda2013!BY66</f>
        <v>1002053.9977531547</v>
      </c>
      <c r="CI66" s="62">
        <f t="shared" si="0"/>
        <v>0</v>
      </c>
      <c r="CL66" s="62"/>
    </row>
    <row r="67" spans="1:90" customFormat="1" ht="15" x14ac:dyDescent="0.25">
      <c r="A67" s="139">
        <v>60</v>
      </c>
      <c r="B67" s="64" t="s">
        <v>289</v>
      </c>
      <c r="C67" s="65" t="s">
        <v>347</v>
      </c>
      <c r="D67" s="54">
        <v>0.18476105657637745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-2.4089205500870494</v>
      </c>
      <c r="AE67" s="54">
        <v>3.1320057984219827</v>
      </c>
      <c r="AF67" s="54">
        <v>28.682281336936125</v>
      </c>
      <c r="AG67" s="54">
        <v>59.552145483452634</v>
      </c>
      <c r="AH67" s="54">
        <v>0</v>
      </c>
      <c r="AI67" s="54">
        <v>0</v>
      </c>
      <c r="AJ67" s="54">
        <v>0</v>
      </c>
      <c r="AK67" s="54">
        <v>0</v>
      </c>
      <c r="AL67" s="54">
        <v>-0.87546408180273816</v>
      </c>
      <c r="AM67" s="54">
        <v>1088.5444733652153</v>
      </c>
      <c r="AN67" s="54">
        <v>-0.19250081115133255</v>
      </c>
      <c r="AO67" s="54">
        <v>0</v>
      </c>
      <c r="AP67" s="54">
        <v>-26.839607486035543</v>
      </c>
      <c r="AQ67" s="54">
        <v>10.481825839151833</v>
      </c>
      <c r="AR67" s="54">
        <v>1563.6869950529072</v>
      </c>
      <c r="AS67" s="54">
        <v>835.69402693820928</v>
      </c>
      <c r="AT67" s="54">
        <v>0</v>
      </c>
      <c r="AU67" s="54">
        <v>0</v>
      </c>
      <c r="AV67" s="54">
        <v>0</v>
      </c>
      <c r="AW67" s="54">
        <v>276.0808136790057</v>
      </c>
      <c r="AX67" s="54">
        <v>9.7307520898402018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606.62078901058806</v>
      </c>
      <c r="BG67" s="54">
        <v>44.298287435390009</v>
      </c>
      <c r="BH67" s="54">
        <v>0</v>
      </c>
      <c r="BI67" s="54">
        <v>351.5921073781634</v>
      </c>
      <c r="BJ67" s="54">
        <v>179.26496060547709</v>
      </c>
      <c r="BK67" s="54">
        <v>10327.009625879993</v>
      </c>
      <c r="BL67" s="54">
        <v>72.33327971063494</v>
      </c>
      <c r="BM67" s="54">
        <v>0</v>
      </c>
      <c r="BN67" s="54">
        <v>0</v>
      </c>
      <c r="BO67" s="54">
        <v>0</v>
      </c>
      <c r="BP67" s="54">
        <v>0</v>
      </c>
      <c r="BQ67" s="55">
        <v>15426.572637730886</v>
      </c>
      <c r="BR67" s="54">
        <v>65668.087756566863</v>
      </c>
      <c r="BS67" s="54">
        <v>-18097.943988423987</v>
      </c>
      <c r="BT67" s="54">
        <v>-261.96349263951413</v>
      </c>
      <c r="BU67" s="140">
        <v>47308.180275503364</v>
      </c>
      <c r="BV67" s="54">
        <v>0</v>
      </c>
      <c r="BW67" s="54">
        <v>0</v>
      </c>
      <c r="BX67" s="54">
        <v>0</v>
      </c>
      <c r="BY67" s="141">
        <v>0</v>
      </c>
      <c r="BZ67" s="141">
        <v>0</v>
      </c>
      <c r="CA67" s="54">
        <v>0</v>
      </c>
      <c r="CB67" s="54"/>
      <c r="CC67" s="54"/>
      <c r="CD67" s="58">
        <v>112039.14855526508</v>
      </c>
      <c r="CE67" s="55">
        <v>112039.14855526508</v>
      </c>
      <c r="CF67" s="142">
        <v>159347.32883076844</v>
      </c>
      <c r="CG67" s="143">
        <v>174773.90146849933</v>
      </c>
      <c r="CH67" s="143">
        <f>ponuda2013!BY67</f>
        <v>174773.90146849933</v>
      </c>
      <c r="CI67" s="62">
        <f t="shared" si="0"/>
        <v>0</v>
      </c>
      <c r="CL67" s="62"/>
    </row>
    <row r="68" spans="1:90" customFormat="1" ht="15" x14ac:dyDescent="0.25">
      <c r="A68" s="139">
        <v>61</v>
      </c>
      <c r="B68" s="64" t="s">
        <v>290</v>
      </c>
      <c r="C68" s="65" t="s">
        <v>348</v>
      </c>
      <c r="D68" s="54">
        <v>-0.61064179290138709</v>
      </c>
      <c r="E68" s="54">
        <v>0</v>
      </c>
      <c r="F68" s="54">
        <v>0</v>
      </c>
      <c r="G68" s="54">
        <v>-0.72869131955893662</v>
      </c>
      <c r="H68" s="54">
        <v>-18.753370094074899</v>
      </c>
      <c r="I68" s="54">
        <v>-0.90753021622273533</v>
      </c>
      <c r="J68" s="54">
        <v>-0.90387675423033975</v>
      </c>
      <c r="K68" s="54">
        <v>-0.21421218513800314</v>
      </c>
      <c r="L68" s="54">
        <v>-0.57665125384526383</v>
      </c>
      <c r="M68" s="54">
        <v>-1.6657595798487074E-3</v>
      </c>
      <c r="N68" s="54">
        <v>-0.36696129193788807</v>
      </c>
      <c r="O68" s="54">
        <v>-1.7598725611914254</v>
      </c>
      <c r="P68" s="54">
        <v>-0.2887543759182451</v>
      </c>
      <c r="Q68" s="54">
        <v>-0.30821315642531105</v>
      </c>
      <c r="R68" s="54">
        <v>-0.36523306980450704</v>
      </c>
      <c r="S68" s="54">
        <v>-3.4438044460677713</v>
      </c>
      <c r="T68" s="54">
        <v>-0.99454419127182891</v>
      </c>
      <c r="U68" s="54">
        <v>0.14363174397479031</v>
      </c>
      <c r="V68" s="54">
        <v>-0.78787595486205619</v>
      </c>
      <c r="W68" s="54">
        <v>-2.026110525345283E-2</v>
      </c>
      <c r="X68" s="54">
        <v>-0.32412724759438666</v>
      </c>
      <c r="Y68" s="54">
        <v>-0.62862438513244701</v>
      </c>
      <c r="Z68" s="54">
        <v>-1.3728978548477255</v>
      </c>
      <c r="AA68" s="54">
        <v>-7.3886874869281129</v>
      </c>
      <c r="AB68" s="54">
        <v>-1.4923316624514624</v>
      </c>
      <c r="AC68" s="54">
        <v>-0.3982174916893797</v>
      </c>
      <c r="AD68" s="54">
        <v>-1.8602313906720875</v>
      </c>
      <c r="AE68" s="54">
        <v>-1.9315353125824697</v>
      </c>
      <c r="AF68" s="54">
        <v>-8.425523666699327</v>
      </c>
      <c r="AG68" s="54">
        <v>-8.577693809420543</v>
      </c>
      <c r="AH68" s="54">
        <v>-0.70589510547479872</v>
      </c>
      <c r="AI68" s="54">
        <v>0</v>
      </c>
      <c r="AJ68" s="54">
        <v>0</v>
      </c>
      <c r="AK68" s="54">
        <v>-1.7843931751298145</v>
      </c>
      <c r="AL68" s="54">
        <v>0</v>
      </c>
      <c r="AM68" s="54">
        <v>-2.4929634340351714</v>
      </c>
      <c r="AN68" s="54">
        <v>-0.8006975840462156</v>
      </c>
      <c r="AO68" s="54">
        <v>-2.0096319662508808</v>
      </c>
      <c r="AP68" s="54">
        <v>-4.6397036422880937</v>
      </c>
      <c r="AQ68" s="54">
        <v>-1.1907471760991311</v>
      </c>
      <c r="AR68" s="54">
        <v>-0.55828528908341613</v>
      </c>
      <c r="AS68" s="54">
        <v>-0.613078280432796</v>
      </c>
      <c r="AT68" s="54">
        <v>0</v>
      </c>
      <c r="AU68" s="54">
        <v>-5.4060779383577021E-2</v>
      </c>
      <c r="AV68" s="54">
        <v>0</v>
      </c>
      <c r="AW68" s="54">
        <v>-2.457618923740005</v>
      </c>
      <c r="AX68" s="54">
        <v>-0.78459776696506323</v>
      </c>
      <c r="AY68" s="54">
        <v>-0.17950194650385323</v>
      </c>
      <c r="AZ68" s="54">
        <v>-1.5903799901274911</v>
      </c>
      <c r="BA68" s="54">
        <v>-0.26529406809409306</v>
      </c>
      <c r="BB68" s="54">
        <v>0</v>
      </c>
      <c r="BC68" s="54">
        <v>-5.4403152650285766E-2</v>
      </c>
      <c r="BD68" s="54">
        <v>-0.2597731410928304</v>
      </c>
      <c r="BE68" s="54">
        <v>-0.2669744250723779</v>
      </c>
      <c r="BF68" s="54">
        <v>-10.792644917773929</v>
      </c>
      <c r="BG68" s="54">
        <v>-1.0084676728037305</v>
      </c>
      <c r="BH68" s="54">
        <v>-0.11165636899859452</v>
      </c>
      <c r="BI68" s="54">
        <v>-0.19495421429945634</v>
      </c>
      <c r="BJ68" s="54">
        <v>-0.34157607173322313</v>
      </c>
      <c r="BK68" s="54">
        <v>-2.7277958717094606</v>
      </c>
      <c r="BL68" s="54">
        <v>-16.093659871857223</v>
      </c>
      <c r="BM68" s="54">
        <v>-5.8361525756846222E-3</v>
      </c>
      <c r="BN68" s="54">
        <v>-0.18096061547312747</v>
      </c>
      <c r="BO68" s="54">
        <v>0</v>
      </c>
      <c r="BP68" s="54">
        <v>0</v>
      </c>
      <c r="BQ68" s="55">
        <v>-115.4539496960214</v>
      </c>
      <c r="BR68" s="54">
        <v>0</v>
      </c>
      <c r="BS68" s="54">
        <v>-181.24872490921302</v>
      </c>
      <c r="BT68" s="54">
        <v>-0.79755278178350597</v>
      </c>
      <c r="BU68" s="140">
        <v>-182.04627769099653</v>
      </c>
      <c r="BV68" s="54">
        <v>0</v>
      </c>
      <c r="BW68" s="54">
        <v>0</v>
      </c>
      <c r="BX68" s="54">
        <v>0</v>
      </c>
      <c r="BY68" s="141">
        <v>0</v>
      </c>
      <c r="BZ68" s="141">
        <v>0</v>
      </c>
      <c r="CA68" s="54">
        <v>0</v>
      </c>
      <c r="CB68" s="54"/>
      <c r="CC68" s="54"/>
      <c r="CD68" s="58">
        <v>0</v>
      </c>
      <c r="CE68" s="55">
        <v>0</v>
      </c>
      <c r="CF68" s="142">
        <v>-182.04627769099653</v>
      </c>
      <c r="CG68" s="143">
        <v>-297.50022738701796</v>
      </c>
      <c r="CH68" s="143">
        <f>ponuda2013!BY68</f>
        <v>-297.50022738701796</v>
      </c>
      <c r="CI68" s="62">
        <f t="shared" si="0"/>
        <v>0</v>
      </c>
      <c r="CL68" s="62"/>
    </row>
    <row r="69" spans="1:90" customFormat="1" ht="15" x14ac:dyDescent="0.25">
      <c r="A69" s="139">
        <v>62</v>
      </c>
      <c r="B69" s="64" t="s">
        <v>291</v>
      </c>
      <c r="C69" s="65" t="s">
        <v>349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7.2683908505583741</v>
      </c>
      <c r="AD69" s="54">
        <v>99.070327251946921</v>
      </c>
      <c r="AE69" s="54">
        <v>8.4041515326859635</v>
      </c>
      <c r="AF69" s="54">
        <v>3382.7419899931374</v>
      </c>
      <c r="AG69" s="54">
        <v>945.44130907474926</v>
      </c>
      <c r="AH69" s="54">
        <v>-1.5667195959815832</v>
      </c>
      <c r="AI69" s="54">
        <v>9.6994390705552491E-2</v>
      </c>
      <c r="AJ69" s="54">
        <v>0</v>
      </c>
      <c r="AK69" s="54">
        <v>15.333204778064703</v>
      </c>
      <c r="AL69" s="54">
        <v>1.1130373216778379E-2</v>
      </c>
      <c r="AM69" s="54">
        <v>739.72505948359992</v>
      </c>
      <c r="AN69" s="54">
        <v>5.5353530450543725E-2</v>
      </c>
      <c r="AO69" s="54">
        <v>0</v>
      </c>
      <c r="AP69" s="54">
        <v>3.7505367274505614</v>
      </c>
      <c r="AQ69" s="54">
        <v>46.415899132801165</v>
      </c>
      <c r="AR69" s="54">
        <v>97.362639392483004</v>
      </c>
      <c r="AS69" s="54">
        <v>202.92116019618749</v>
      </c>
      <c r="AT69" s="54">
        <v>0</v>
      </c>
      <c r="AU69" s="54">
        <v>669.46573721487573</v>
      </c>
      <c r="AV69" s="54">
        <v>0</v>
      </c>
      <c r="AW69" s="54">
        <v>902.07730206688859</v>
      </c>
      <c r="AX69" s="54">
        <v>61.176551465044803</v>
      </c>
      <c r="AY69" s="54">
        <v>61.162706734281763</v>
      </c>
      <c r="AZ69" s="54">
        <v>41.328702422368984</v>
      </c>
      <c r="BA69" s="54">
        <v>11.98215736093259</v>
      </c>
      <c r="BB69" s="54">
        <v>0</v>
      </c>
      <c r="BC69" s="54">
        <v>49.866711051326085</v>
      </c>
      <c r="BD69" s="54">
        <v>0.80131820405449072</v>
      </c>
      <c r="BE69" s="54">
        <v>57.329861345772088</v>
      </c>
      <c r="BF69" s="54">
        <v>8376.4605567254275</v>
      </c>
      <c r="BG69" s="54">
        <v>1786.961494001815</v>
      </c>
      <c r="BH69" s="54">
        <v>314.97704224730404</v>
      </c>
      <c r="BI69" s="54">
        <v>201.9253589099666</v>
      </c>
      <c r="BJ69" s="54">
        <v>78.838787552849993</v>
      </c>
      <c r="BK69" s="54">
        <v>344.8062321906973</v>
      </c>
      <c r="BL69" s="54">
        <v>656.38619341341962</v>
      </c>
      <c r="BM69" s="54">
        <v>528.35977777219728</v>
      </c>
      <c r="BN69" s="54">
        <v>131.24872172460155</v>
      </c>
      <c r="BO69" s="54">
        <v>0</v>
      </c>
      <c r="BP69" s="54">
        <v>0</v>
      </c>
      <c r="BQ69" s="55">
        <v>19822.186639515883</v>
      </c>
      <c r="BR69" s="54">
        <v>11094.458007475369</v>
      </c>
      <c r="BS69" s="54">
        <v>0</v>
      </c>
      <c r="BT69" s="54">
        <v>0</v>
      </c>
      <c r="BU69" s="140">
        <v>11094.458007475369</v>
      </c>
      <c r="BV69" s="54">
        <v>0</v>
      </c>
      <c r="BW69" s="54">
        <v>0</v>
      </c>
      <c r="BX69" s="54">
        <v>0</v>
      </c>
      <c r="BY69" s="141">
        <v>0</v>
      </c>
      <c r="BZ69" s="141">
        <v>0</v>
      </c>
      <c r="CA69" s="54">
        <v>0</v>
      </c>
      <c r="CB69" s="54"/>
      <c r="CC69" s="54"/>
      <c r="CD69" s="58">
        <v>0</v>
      </c>
      <c r="CE69" s="55">
        <v>0</v>
      </c>
      <c r="CF69" s="142">
        <v>11094.458007475369</v>
      </c>
      <c r="CG69" s="143">
        <v>30916.644646991252</v>
      </c>
      <c r="CH69" s="143">
        <f>ponuda2013!BY69</f>
        <v>30916.644646991252</v>
      </c>
      <c r="CI69" s="62">
        <f t="shared" si="0"/>
        <v>0</v>
      </c>
      <c r="CL69" s="62"/>
    </row>
    <row r="70" spans="1:90" customFormat="1" ht="15" x14ac:dyDescent="0.25">
      <c r="A70" s="139">
        <v>63</v>
      </c>
      <c r="B70" s="64" t="s">
        <v>292</v>
      </c>
      <c r="C70" s="65" t="s">
        <v>350</v>
      </c>
      <c r="D70" s="54">
        <v>0.33478471126396614</v>
      </c>
      <c r="E70" s="54">
        <v>0</v>
      </c>
      <c r="F70" s="54">
        <v>0</v>
      </c>
      <c r="G70" s="54">
        <v>0</v>
      </c>
      <c r="H70" s="54">
        <v>25.809147152510771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2.9754079137995801</v>
      </c>
      <c r="Q70" s="54">
        <v>0.15410683688801816</v>
      </c>
      <c r="R70" s="54">
        <v>0</v>
      </c>
      <c r="S70" s="54">
        <v>0</v>
      </c>
      <c r="T70" s="54">
        <v>0</v>
      </c>
      <c r="U70" s="54">
        <v>3.6334348671084802E-4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360.47495105968426</v>
      </c>
      <c r="AD70" s="54">
        <v>129.34886144108356</v>
      </c>
      <c r="AE70" s="54">
        <v>208.87820832060595</v>
      </c>
      <c r="AF70" s="54">
        <v>275.72211636221977</v>
      </c>
      <c r="AG70" s="54">
        <v>3093.0498362455396</v>
      </c>
      <c r="AH70" s="54">
        <v>-1.1724589438668973</v>
      </c>
      <c r="AI70" s="54">
        <v>0</v>
      </c>
      <c r="AJ70" s="54">
        <v>0</v>
      </c>
      <c r="AK70" s="54">
        <v>68.32435918808973</v>
      </c>
      <c r="AL70" s="54">
        <v>9.709151409428543E-2</v>
      </c>
      <c r="AM70" s="54">
        <v>5795.0713114752079</v>
      </c>
      <c r="AN70" s="54">
        <v>43.103307588929695</v>
      </c>
      <c r="AO70" s="54">
        <v>-0.15340594958900206</v>
      </c>
      <c r="AP70" s="54">
        <v>17.663462111697832</v>
      </c>
      <c r="AQ70" s="54">
        <v>480.91019915442206</v>
      </c>
      <c r="AR70" s="54">
        <v>16.794428601946375</v>
      </c>
      <c r="AS70" s="54">
        <v>429.8556613705552</v>
      </c>
      <c r="AT70" s="54">
        <v>0</v>
      </c>
      <c r="AU70" s="54">
        <v>274.95251701845291</v>
      </c>
      <c r="AV70" s="54">
        <v>0</v>
      </c>
      <c r="AW70" s="54">
        <v>414.16892324405183</v>
      </c>
      <c r="AX70" s="54">
        <v>79.60637214334993</v>
      </c>
      <c r="AY70" s="54">
        <v>0</v>
      </c>
      <c r="AZ70" s="54">
        <v>170.03214589781942</v>
      </c>
      <c r="BA70" s="54">
        <v>57.493880165856154</v>
      </c>
      <c r="BB70" s="54">
        <v>0</v>
      </c>
      <c r="BC70" s="54">
        <v>0</v>
      </c>
      <c r="BD70" s="54">
        <v>2.674320676717743</v>
      </c>
      <c r="BE70" s="54">
        <v>756.28010677545979</v>
      </c>
      <c r="BF70" s="54">
        <v>8818.6658188746205</v>
      </c>
      <c r="BG70" s="54">
        <v>3026.5037953522701</v>
      </c>
      <c r="BH70" s="54">
        <v>6567.1316333906088</v>
      </c>
      <c r="BI70" s="54">
        <v>2124.5985136629392</v>
      </c>
      <c r="BJ70" s="54">
        <v>1406.4345214328639</v>
      </c>
      <c r="BK70" s="54">
        <v>1639.8679119686155</v>
      </c>
      <c r="BL70" s="54">
        <v>755.95686592799836</v>
      </c>
      <c r="BM70" s="54">
        <v>0.4703549944401797</v>
      </c>
      <c r="BN70" s="54">
        <v>13312.261990645962</v>
      </c>
      <c r="BO70" s="54">
        <v>0</v>
      </c>
      <c r="BP70" s="54">
        <v>0</v>
      </c>
      <c r="BQ70" s="55">
        <v>50354.341411670583</v>
      </c>
      <c r="BR70" s="54">
        <v>291097.78424551798</v>
      </c>
      <c r="BS70" s="54">
        <v>0</v>
      </c>
      <c r="BT70" s="54">
        <v>0</v>
      </c>
      <c r="BU70" s="140">
        <v>291097.78424551798</v>
      </c>
      <c r="BV70" s="54">
        <v>0</v>
      </c>
      <c r="BW70" s="54">
        <v>0</v>
      </c>
      <c r="BX70" s="54">
        <v>0</v>
      </c>
      <c r="BY70" s="141">
        <v>0</v>
      </c>
      <c r="BZ70" s="141">
        <v>0</v>
      </c>
      <c r="CA70" s="54">
        <v>0</v>
      </c>
      <c r="CB70" s="54"/>
      <c r="CC70" s="54"/>
      <c r="CD70" s="58">
        <v>328735.15879649809</v>
      </c>
      <c r="CE70" s="55">
        <v>328735.15879649809</v>
      </c>
      <c r="CF70" s="142">
        <v>619832.94304201612</v>
      </c>
      <c r="CG70" s="143">
        <v>670187.28445368668</v>
      </c>
      <c r="CH70" s="143">
        <f>ponuda2013!BY70</f>
        <v>670187.28445368668</v>
      </c>
      <c r="CI70" s="62">
        <f t="shared" si="0"/>
        <v>0</v>
      </c>
      <c r="CL70" s="62"/>
    </row>
    <row r="71" spans="1:90" customFormat="1" ht="15" x14ac:dyDescent="0.25">
      <c r="A71" s="139">
        <v>64</v>
      </c>
      <c r="B71" s="64" t="s">
        <v>293</v>
      </c>
      <c r="C71" s="65" t="s">
        <v>351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5">
        <v>0</v>
      </c>
      <c r="BR71" s="54">
        <v>0</v>
      </c>
      <c r="BS71" s="54">
        <v>0</v>
      </c>
      <c r="BT71" s="54">
        <v>0</v>
      </c>
      <c r="BU71" s="140">
        <v>0</v>
      </c>
      <c r="BV71" s="54">
        <v>0</v>
      </c>
      <c r="BW71" s="54">
        <v>0</v>
      </c>
      <c r="BX71" s="54">
        <v>0</v>
      </c>
      <c r="BY71" s="141">
        <v>0</v>
      </c>
      <c r="BZ71" s="141">
        <v>0</v>
      </c>
      <c r="CA71" s="54">
        <v>0</v>
      </c>
      <c r="CB71" s="54"/>
      <c r="CC71" s="54"/>
      <c r="CD71" s="58">
        <v>0</v>
      </c>
      <c r="CE71" s="55">
        <v>0</v>
      </c>
      <c r="CF71" s="142">
        <v>0</v>
      </c>
      <c r="CG71" s="143">
        <v>0</v>
      </c>
      <c r="CH71" s="143">
        <f>ponuda2013!BY71</f>
        <v>0</v>
      </c>
      <c r="CI71" s="62">
        <f t="shared" si="0"/>
        <v>0</v>
      </c>
      <c r="CL71" s="62"/>
    </row>
    <row r="72" spans="1:90" customFormat="1" ht="15" x14ac:dyDescent="0.25">
      <c r="A72" s="139">
        <v>65</v>
      </c>
      <c r="B72" s="64" t="s">
        <v>294</v>
      </c>
      <c r="C72" s="65" t="s">
        <v>352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54">
        <v>0</v>
      </c>
      <c r="BQ72" s="55">
        <v>0</v>
      </c>
      <c r="BR72" s="54">
        <v>0</v>
      </c>
      <c r="BS72" s="54">
        <v>0</v>
      </c>
      <c r="BT72" s="54">
        <v>0</v>
      </c>
      <c r="BU72" s="140">
        <v>0</v>
      </c>
      <c r="BV72" s="54">
        <v>0</v>
      </c>
      <c r="BW72" s="54">
        <v>0</v>
      </c>
      <c r="BX72" s="54">
        <v>0</v>
      </c>
      <c r="BY72" s="141">
        <v>0</v>
      </c>
      <c r="BZ72" s="141">
        <v>0</v>
      </c>
      <c r="CA72" s="54">
        <v>0</v>
      </c>
      <c r="CB72" s="54"/>
      <c r="CC72" s="54"/>
      <c r="CD72" s="58">
        <v>0</v>
      </c>
      <c r="CE72" s="55">
        <v>0</v>
      </c>
      <c r="CF72" s="142">
        <v>0</v>
      </c>
      <c r="CG72" s="143">
        <v>0</v>
      </c>
      <c r="CH72" s="143">
        <f>ponuda2013!BY72</f>
        <v>0</v>
      </c>
      <c r="CI72" s="62">
        <f t="shared" si="0"/>
        <v>0</v>
      </c>
      <c r="CL72" s="62"/>
    </row>
    <row r="73" spans="1:90" customFormat="1" ht="15" x14ac:dyDescent="0.25">
      <c r="A73" s="147">
        <v>66</v>
      </c>
      <c r="B73" s="72" t="s">
        <v>360</v>
      </c>
      <c r="C73" s="148" t="s">
        <v>363</v>
      </c>
      <c r="D73" s="149">
        <v>658004.66871732555</v>
      </c>
      <c r="E73" s="149">
        <v>45646.723304535517</v>
      </c>
      <c r="F73" s="149">
        <v>-9385.1772208164202</v>
      </c>
      <c r="G73" s="149">
        <v>-11197.160291187978</v>
      </c>
      <c r="H73" s="149">
        <v>137882.52444800042</v>
      </c>
      <c r="I73" s="149">
        <v>53355.522718754801</v>
      </c>
      <c r="J73" s="149">
        <v>-11049.839930882628</v>
      </c>
      <c r="K73" s="149">
        <v>52423.506604662995</v>
      </c>
      <c r="L73" s="149">
        <v>66255.904984986875</v>
      </c>
      <c r="M73" s="149">
        <v>640582.81889925664</v>
      </c>
      <c r="N73" s="149">
        <v>30817.85018006057</v>
      </c>
      <c r="O73" s="149">
        <v>34774.055901727377</v>
      </c>
      <c r="P73" s="149">
        <v>91241.839290415955</v>
      </c>
      <c r="Q73" s="149">
        <v>7689.2838070128719</v>
      </c>
      <c r="R73" s="149">
        <v>5476.9393785359471</v>
      </c>
      <c r="S73" s="149">
        <v>-49288.587358454293</v>
      </c>
      <c r="T73" s="149">
        <v>-4920.5231173342227</v>
      </c>
      <c r="U73" s="149">
        <v>-958.56384979223924</v>
      </c>
      <c r="V73" s="149">
        <v>12028.654604404983</v>
      </c>
      <c r="W73" s="149">
        <v>4898.9802152636667</v>
      </c>
      <c r="X73" s="149">
        <v>30389.832714410877</v>
      </c>
      <c r="Y73" s="149">
        <v>40977.661963631777</v>
      </c>
      <c r="Z73" s="149">
        <v>224.02020057043117</v>
      </c>
      <c r="AA73" s="149">
        <v>230662.70454168142</v>
      </c>
      <c r="AB73" s="149">
        <v>6576.874190325525</v>
      </c>
      <c r="AC73" s="149">
        <v>58590.325555225521</v>
      </c>
      <c r="AD73" s="149">
        <v>929501.102213645</v>
      </c>
      <c r="AE73" s="149">
        <v>106571.13986451039</v>
      </c>
      <c r="AF73" s="149">
        <v>337263.53904138773</v>
      </c>
      <c r="AG73" s="149">
        <v>402394.72272125049</v>
      </c>
      <c r="AH73" s="149">
        <v>570591.54889151803</v>
      </c>
      <c r="AI73" s="149">
        <v>117885.16368043835</v>
      </c>
      <c r="AJ73" s="149">
        <v>42704.314095765774</v>
      </c>
      <c r="AK73" s="149">
        <v>9343.2683588373038</v>
      </c>
      <c r="AL73" s="149">
        <v>285.09673738301012</v>
      </c>
      <c r="AM73" s="149">
        <v>317415.62747049419</v>
      </c>
      <c r="AN73" s="149">
        <v>12473.904599639536</v>
      </c>
      <c r="AO73" s="149">
        <v>32507.765005366</v>
      </c>
      <c r="AP73" s="149">
        <v>46886.04806709745</v>
      </c>
      <c r="AQ73" s="149">
        <v>36919.457451438517</v>
      </c>
      <c r="AR73" s="149">
        <v>326472.88559152256</v>
      </c>
      <c r="AS73" s="149">
        <f>SUM(AS8:AS72)</f>
        <v>185423.22972146797</v>
      </c>
      <c r="AT73" s="149">
        <f>SUM(AT8:AT72)</f>
        <v>61235.368726838213</v>
      </c>
      <c r="AU73" s="149">
        <f>SUM(AU8:AU72)</f>
        <v>110004.92197993425</v>
      </c>
      <c r="AV73" s="149">
        <f>SUM(AV8:AV72)</f>
        <v>0</v>
      </c>
      <c r="AW73" s="149">
        <f t="shared" ref="AW73" si="1">SUM(AW8:AW72)</f>
        <v>135819.17298267482</v>
      </c>
      <c r="AX73" s="149">
        <f>SUM(AX8:AX72)</f>
        <v>89951.144231682134</v>
      </c>
      <c r="AY73" s="149">
        <f>SUM(AY8:AY72)</f>
        <v>12537.161232254603</v>
      </c>
      <c r="AZ73" s="149">
        <v>29294.596909273678</v>
      </c>
      <c r="BA73" s="149">
        <v>15784.088432828343</v>
      </c>
      <c r="BB73" s="149">
        <v>79469.341604774832</v>
      </c>
      <c r="BC73" s="149">
        <v>9127.2073035813082</v>
      </c>
      <c r="BD73" s="149">
        <v>50092.824737259019</v>
      </c>
      <c r="BE73" s="149">
        <v>37699.578012752048</v>
      </c>
      <c r="BF73" s="149">
        <v>2105618.3223343864</v>
      </c>
      <c r="BG73" s="149">
        <v>333758.01060388808</v>
      </c>
      <c r="BH73" s="149">
        <v>564677.25010862597</v>
      </c>
      <c r="BI73" s="149">
        <v>111890.4646724402</v>
      </c>
      <c r="BJ73" s="149">
        <v>214076.16631559323</v>
      </c>
      <c r="BK73" s="149">
        <v>122567.41976017886</v>
      </c>
      <c r="BL73" s="149">
        <v>223876.41463472377</v>
      </c>
      <c r="BM73" s="149">
        <v>5542.8435959336048</v>
      </c>
      <c r="BN73" s="149">
        <v>83345.139157603393</v>
      </c>
      <c r="BO73" s="149">
        <v>0</v>
      </c>
      <c r="BP73" s="149">
        <v>0</v>
      </c>
      <c r="BQ73" s="149">
        <f t="shared" ref="BQ73:BV73" si="2">SUM(BQ8:BQ72)</f>
        <v>9992707.0913013183</v>
      </c>
      <c r="BR73" s="149">
        <f t="shared" si="2"/>
        <v>30742661.372611169</v>
      </c>
      <c r="BS73" s="149">
        <f t="shared" si="2"/>
        <v>-19606.312191232377</v>
      </c>
      <c r="BT73" s="149">
        <f t="shared" si="2"/>
        <v>93172.524949939689</v>
      </c>
      <c r="BU73" s="149">
        <f t="shared" si="2"/>
        <v>30816227.585369874</v>
      </c>
      <c r="BV73" s="149">
        <f t="shared" si="2"/>
        <v>1282221.4393393281</v>
      </c>
      <c r="BW73" s="149">
        <v>0</v>
      </c>
      <c r="BX73" s="149">
        <f>SUM(BX8:BX72)</f>
        <v>-88511.09234576064</v>
      </c>
      <c r="BY73" s="149">
        <f>SUM(BY8:BY72)</f>
        <v>-88511.09234576064</v>
      </c>
      <c r="BZ73" s="149">
        <f>SUM(BZ8:BZ72)</f>
        <v>1193710.3469935674</v>
      </c>
      <c r="CA73" s="149">
        <v>0</v>
      </c>
      <c r="CB73" s="149"/>
      <c r="CC73" s="149"/>
      <c r="CD73" s="149">
        <v>9763355.4063220453</v>
      </c>
      <c r="CE73" s="149">
        <f>SUM(CE8:CE72)</f>
        <v>9763355.4063220453</v>
      </c>
      <c r="CF73" s="149">
        <f>SUM(CF8:CF72)</f>
        <v>41773293.338685498</v>
      </c>
      <c r="CG73" s="149">
        <f>SUM(CG8:CG72)</f>
        <v>51766000.429986797</v>
      </c>
      <c r="CH73" s="143">
        <f>ponuda2013!BY73</f>
        <v>51766000.429986797</v>
      </c>
      <c r="CI73" s="62">
        <f t="shared" ref="CI73" si="3">CH73-CG73</f>
        <v>0</v>
      </c>
      <c r="CL73" s="62"/>
    </row>
    <row r="74" spans="1:90" ht="12" customHeight="1" x14ac:dyDescent="0.25">
      <c r="CI74" s="62"/>
      <c r="CK74"/>
    </row>
    <row r="75" spans="1:90" ht="12" customHeight="1" x14ac:dyDescent="0.25">
      <c r="CI75" s="62"/>
      <c r="CK75"/>
    </row>
    <row r="76" spans="1:90" ht="12" customHeight="1" x14ac:dyDescent="0.25">
      <c r="CI76" s="62"/>
      <c r="CK76"/>
    </row>
    <row r="77" spans="1:90" ht="12" customHeight="1" x14ac:dyDescent="0.25">
      <c r="CI77" s="62"/>
      <c r="CK77"/>
    </row>
    <row r="78" spans="1:90" ht="12" customHeight="1" x14ac:dyDescent="0.25">
      <c r="CI78" s="62"/>
      <c r="CK78"/>
    </row>
    <row r="79" spans="1:90" ht="12" customHeight="1" x14ac:dyDescent="0.25">
      <c r="CK79"/>
    </row>
    <row r="80" spans="1:90" ht="12" customHeight="1" x14ac:dyDescent="0.25">
      <c r="CK80"/>
    </row>
    <row r="81" spans="89:89" ht="12" customHeight="1" x14ac:dyDescent="0.25">
      <c r="CK81"/>
    </row>
    <row r="82" spans="89:89" ht="12" customHeight="1" x14ac:dyDescent="0.25">
      <c r="CK82"/>
    </row>
    <row r="83" spans="89:89" ht="12" customHeight="1" x14ac:dyDescent="0.25">
      <c r="CK83"/>
    </row>
    <row r="84" spans="89:89" ht="12" customHeight="1" x14ac:dyDescent="0.25">
      <c r="CK84"/>
    </row>
    <row r="85" spans="89:89" ht="12" customHeight="1" x14ac:dyDescent="0.25">
      <c r="CK85"/>
    </row>
    <row r="86" spans="89:89" ht="12" customHeight="1" x14ac:dyDescent="0.25">
      <c r="CK86"/>
    </row>
    <row r="87" spans="89:89" ht="12" customHeight="1" x14ac:dyDescent="0.25">
      <c r="CK87"/>
    </row>
    <row r="88" spans="89:89" ht="12" customHeight="1" x14ac:dyDescent="0.25">
      <c r="CK88"/>
    </row>
    <row r="89" spans="89:89" ht="12" customHeight="1" x14ac:dyDescent="0.25">
      <c r="CK89"/>
    </row>
    <row r="90" spans="89:89" ht="12" customHeight="1" x14ac:dyDescent="0.25">
      <c r="CK90"/>
    </row>
  </sheetData>
  <mergeCells count="32">
    <mergeCell ref="CF2:CG2"/>
    <mergeCell ref="BR4:BU4"/>
    <mergeCell ref="BV4:BZ4"/>
    <mergeCell ref="CA4:CE4"/>
    <mergeCell ref="BA2:BB2"/>
    <mergeCell ref="BC2:BF2"/>
    <mergeCell ref="BH2:BJ2"/>
    <mergeCell ref="BK2:BL2"/>
    <mergeCell ref="BM2:BP2"/>
    <mergeCell ref="BQ2:BS2"/>
    <mergeCell ref="BT2:BU2"/>
    <mergeCell ref="BV2:BY2"/>
    <mergeCell ref="CA2:CC2"/>
    <mergeCell ref="CD2:CE2"/>
    <mergeCell ref="AX2:AZ2"/>
    <mergeCell ref="M2:N2"/>
    <mergeCell ref="O2:R2"/>
    <mergeCell ref="T2:V2"/>
    <mergeCell ref="W2:X2"/>
    <mergeCell ref="Y2:AB2"/>
    <mergeCell ref="AD2:AF2"/>
    <mergeCell ref="AG2:AH2"/>
    <mergeCell ref="AI2:AL2"/>
    <mergeCell ref="AN2:AP2"/>
    <mergeCell ref="AQ2:AR2"/>
    <mergeCell ref="AS2:AV2"/>
    <mergeCell ref="BQ1:BY1"/>
    <mergeCell ref="D1:AB1"/>
    <mergeCell ref="AC1:AL1"/>
    <mergeCell ref="AM1:AV1"/>
    <mergeCell ref="AW1:BF1"/>
    <mergeCell ref="BG1:BP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ponuda2013</vt:lpstr>
      <vt:lpstr>uporaba2013kupovne</vt:lpstr>
      <vt:lpstr>uporaba2013bazicne</vt:lpstr>
      <vt:lpstr>uporaba2013domaca</vt:lpstr>
      <vt:lpstr>uporaba2013uvozna</vt:lpstr>
      <vt:lpstr>marze</vt:lpstr>
      <vt:lpstr>netoporezi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MIKULIC</dc:creator>
  <cp:lastModifiedBy>dmikulic</cp:lastModifiedBy>
  <dcterms:created xsi:type="dcterms:W3CDTF">2016-11-17T13:38:18Z</dcterms:created>
  <dcterms:modified xsi:type="dcterms:W3CDTF">2018-02-15T10:45:57Z</dcterms:modified>
</cp:coreProperties>
</file>